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____OI\_VEŘEJNÉ ZAKÁZKY\veřejné_zakázky_2024\Zelené cesty městem - III. etapa - následná\VV\Rozpočet oparvený\"/>
    </mc:Choice>
  </mc:AlternateContent>
  <bookViews>
    <workbookView xWindow="0" yWindow="0" windowWidth="23040" windowHeight="9408" tabRatio="500"/>
  </bookViews>
  <sheets>
    <sheet name="Stavební rozpočet" sheetId="1" r:id="rId1"/>
    <sheet name="Krycí list rozpočtu" sheetId="2" r:id="rId2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7" i="2" l="1"/>
  <c r="F17" i="2"/>
  <c r="AF81" i="1"/>
  <c r="AN81" i="1" s="1"/>
  <c r="AE81" i="1"/>
  <c r="AM81" i="1" s="1"/>
  <c r="AA81" i="1"/>
  <c r="Z81" i="1"/>
  <c r="O81" i="1"/>
  <c r="L81" i="1"/>
  <c r="J81" i="1"/>
  <c r="AB81" i="1" s="1"/>
  <c r="AF80" i="1"/>
  <c r="AN80" i="1" s="1"/>
  <c r="AE80" i="1"/>
  <c r="AM80" i="1" s="1"/>
  <c r="AA80" i="1"/>
  <c r="Z80" i="1"/>
  <c r="O80" i="1"/>
  <c r="L80" i="1"/>
  <c r="J80" i="1"/>
  <c r="AB80" i="1" s="1"/>
  <c r="AF79" i="1"/>
  <c r="AN79" i="1" s="1"/>
  <c r="AE79" i="1"/>
  <c r="AM79" i="1" s="1"/>
  <c r="AA79" i="1"/>
  <c r="Z79" i="1"/>
  <c r="O79" i="1"/>
  <c r="L79" i="1"/>
  <c r="J79" i="1"/>
  <c r="AB79" i="1" s="1"/>
  <c r="AN77" i="1"/>
  <c r="AF77" i="1"/>
  <c r="AE77" i="1"/>
  <c r="AM77" i="1" s="1"/>
  <c r="AA77" i="1"/>
  <c r="Z77" i="1"/>
  <c r="O77" i="1"/>
  <c r="L77" i="1"/>
  <c r="J77" i="1"/>
  <c r="AB77" i="1" s="1"/>
  <c r="AF75" i="1"/>
  <c r="AN75" i="1" s="1"/>
  <c r="AE75" i="1"/>
  <c r="AM75" i="1" s="1"/>
  <c r="AA75" i="1"/>
  <c r="Z75" i="1"/>
  <c r="O75" i="1"/>
  <c r="L75" i="1"/>
  <c r="J75" i="1"/>
  <c r="AB75" i="1" s="1"/>
  <c r="AF73" i="1"/>
  <c r="AN73" i="1" s="1"/>
  <c r="AE73" i="1"/>
  <c r="AM73" i="1" s="1"/>
  <c r="AA73" i="1"/>
  <c r="Z73" i="1"/>
  <c r="O73" i="1"/>
  <c r="L73" i="1"/>
  <c r="J73" i="1"/>
  <c r="AB73" i="1" s="1"/>
  <c r="AF71" i="1"/>
  <c r="AN71" i="1" s="1"/>
  <c r="AE71" i="1"/>
  <c r="AM71" i="1" s="1"/>
  <c r="AA71" i="1"/>
  <c r="Z71" i="1"/>
  <c r="O71" i="1"/>
  <c r="L71" i="1"/>
  <c r="J71" i="1"/>
  <c r="AF69" i="1"/>
  <c r="AN69" i="1" s="1"/>
  <c r="AE69" i="1"/>
  <c r="AM69" i="1" s="1"/>
  <c r="AA69" i="1"/>
  <c r="Z69" i="1"/>
  <c r="O69" i="1"/>
  <c r="L69" i="1"/>
  <c r="J69" i="1"/>
  <c r="AB69" i="1" s="1"/>
  <c r="AF68" i="1"/>
  <c r="AN68" i="1" s="1"/>
  <c r="AE68" i="1"/>
  <c r="AM68" i="1" s="1"/>
  <c r="AA68" i="1"/>
  <c r="Z68" i="1"/>
  <c r="O68" i="1"/>
  <c r="L68" i="1"/>
  <c r="J68" i="1"/>
  <c r="AB68" i="1" s="1"/>
  <c r="AF67" i="1"/>
  <c r="AN67" i="1" s="1"/>
  <c r="AE67" i="1"/>
  <c r="AM67" i="1" s="1"/>
  <c r="AA67" i="1"/>
  <c r="Z67" i="1"/>
  <c r="O67" i="1"/>
  <c r="L67" i="1"/>
  <c r="J67" i="1"/>
  <c r="AF66" i="1"/>
  <c r="AN66" i="1" s="1"/>
  <c r="AE66" i="1"/>
  <c r="AM66" i="1" s="1"/>
  <c r="AA66" i="1"/>
  <c r="Z66" i="1"/>
  <c r="O66" i="1"/>
  <c r="L66" i="1"/>
  <c r="J66" i="1"/>
  <c r="AB66" i="1" s="1"/>
  <c r="AF65" i="1"/>
  <c r="AN65" i="1" s="1"/>
  <c r="AE65" i="1"/>
  <c r="AM65" i="1" s="1"/>
  <c r="AA65" i="1"/>
  <c r="Z65" i="1"/>
  <c r="O65" i="1"/>
  <c r="L65" i="1"/>
  <c r="J65" i="1"/>
  <c r="AB65" i="1" s="1"/>
  <c r="AF64" i="1"/>
  <c r="AN64" i="1" s="1"/>
  <c r="AE64" i="1"/>
  <c r="AM64" i="1" s="1"/>
  <c r="AA64" i="1"/>
  <c r="Z64" i="1"/>
  <c r="O64" i="1"/>
  <c r="L64" i="1"/>
  <c r="J64" i="1"/>
  <c r="AF62" i="1"/>
  <c r="AN62" i="1" s="1"/>
  <c r="AE62" i="1"/>
  <c r="AM62" i="1" s="1"/>
  <c r="AA62" i="1"/>
  <c r="Z62" i="1"/>
  <c r="O62" i="1"/>
  <c r="L62" i="1"/>
  <c r="L58" i="1" s="1"/>
  <c r="J62" i="1"/>
  <c r="AB62" i="1" s="1"/>
  <c r="AF59" i="1"/>
  <c r="AN59" i="1" s="1"/>
  <c r="AE59" i="1"/>
  <c r="AM59" i="1" s="1"/>
  <c r="AA59" i="1"/>
  <c r="Z59" i="1"/>
  <c r="O59" i="1"/>
  <c r="L59" i="1"/>
  <c r="J59" i="1"/>
  <c r="AB59" i="1" s="1"/>
  <c r="W58" i="1"/>
  <c r="V58" i="1"/>
  <c r="U58" i="1"/>
  <c r="T58" i="1"/>
  <c r="S58" i="1"/>
  <c r="R58" i="1"/>
  <c r="AF56" i="1"/>
  <c r="AN56" i="1" s="1"/>
  <c r="AE56" i="1"/>
  <c r="H56" i="1" s="1"/>
  <c r="AA56" i="1"/>
  <c r="Z56" i="1"/>
  <c r="O56" i="1"/>
  <c r="L56" i="1"/>
  <c r="J56" i="1"/>
  <c r="AB56" i="1" s="1"/>
  <c r="AF54" i="1"/>
  <c r="AN54" i="1" s="1"/>
  <c r="AE54" i="1"/>
  <c r="H54" i="1" s="1"/>
  <c r="AA54" i="1"/>
  <c r="Z54" i="1"/>
  <c r="O54" i="1"/>
  <c r="L54" i="1"/>
  <c r="J54" i="1"/>
  <c r="AB54" i="1" s="1"/>
  <c r="AF53" i="1"/>
  <c r="AN53" i="1" s="1"/>
  <c r="AE53" i="1"/>
  <c r="H53" i="1" s="1"/>
  <c r="AA53" i="1"/>
  <c r="Z53" i="1"/>
  <c r="O53" i="1"/>
  <c r="L53" i="1"/>
  <c r="J53" i="1"/>
  <c r="AB53" i="1" s="1"/>
  <c r="AF52" i="1"/>
  <c r="AN52" i="1" s="1"/>
  <c r="AE52" i="1"/>
  <c r="H52" i="1" s="1"/>
  <c r="AA52" i="1"/>
  <c r="Z52" i="1"/>
  <c r="O52" i="1"/>
  <c r="L52" i="1"/>
  <c r="J52" i="1"/>
  <c r="AB52" i="1" s="1"/>
  <c r="AF51" i="1"/>
  <c r="AN51" i="1" s="1"/>
  <c r="AE51" i="1"/>
  <c r="H51" i="1" s="1"/>
  <c r="AA51" i="1"/>
  <c r="Z51" i="1"/>
  <c r="O51" i="1"/>
  <c r="L51" i="1"/>
  <c r="J51" i="1"/>
  <c r="AB51" i="1" s="1"/>
  <c r="AF49" i="1"/>
  <c r="AN49" i="1" s="1"/>
  <c r="AE49" i="1"/>
  <c r="H49" i="1" s="1"/>
  <c r="AA49" i="1"/>
  <c r="Z49" i="1"/>
  <c r="O49" i="1"/>
  <c r="L49" i="1"/>
  <c r="J49" i="1"/>
  <c r="AB49" i="1" s="1"/>
  <c r="AF48" i="1"/>
  <c r="AN48" i="1" s="1"/>
  <c r="AE48" i="1"/>
  <c r="H48" i="1" s="1"/>
  <c r="AA48" i="1"/>
  <c r="Z48" i="1"/>
  <c r="O48" i="1"/>
  <c r="L48" i="1"/>
  <c r="J48" i="1"/>
  <c r="AB48" i="1" s="1"/>
  <c r="AF46" i="1"/>
  <c r="AN46" i="1" s="1"/>
  <c r="AE46" i="1"/>
  <c r="H46" i="1" s="1"/>
  <c r="AA46" i="1"/>
  <c r="Z46" i="1"/>
  <c r="O46" i="1"/>
  <c r="L46" i="1"/>
  <c r="L43" i="1" s="1"/>
  <c r="J46" i="1"/>
  <c r="AB46" i="1" s="1"/>
  <c r="AF44" i="1"/>
  <c r="AN44" i="1" s="1"/>
  <c r="AE44" i="1"/>
  <c r="H44" i="1" s="1"/>
  <c r="AA44" i="1"/>
  <c r="Z44" i="1"/>
  <c r="O44" i="1"/>
  <c r="L44" i="1"/>
  <c r="J44" i="1"/>
  <c r="AB44" i="1" s="1"/>
  <c r="X43" i="1"/>
  <c r="W43" i="1"/>
  <c r="V43" i="1"/>
  <c r="U43" i="1"/>
  <c r="T43" i="1"/>
  <c r="S43" i="1"/>
  <c r="R43" i="1"/>
  <c r="AF42" i="1"/>
  <c r="AN42" i="1" s="1"/>
  <c r="AE42" i="1"/>
  <c r="AM42" i="1" s="1"/>
  <c r="AA42" i="1"/>
  <c r="AJ41" i="1" s="1"/>
  <c r="Z42" i="1"/>
  <c r="AI41" i="1" s="1"/>
  <c r="O42" i="1"/>
  <c r="P41" i="1" s="1"/>
  <c r="L42" i="1"/>
  <c r="L41" i="1" s="1"/>
  <c r="J42" i="1"/>
  <c r="X41" i="1"/>
  <c r="W41" i="1"/>
  <c r="V41" i="1"/>
  <c r="U41" i="1"/>
  <c r="T41" i="1"/>
  <c r="S41" i="1"/>
  <c r="R41" i="1"/>
  <c r="AF40" i="1"/>
  <c r="AN40" i="1" s="1"/>
  <c r="AE40" i="1"/>
  <c r="H40" i="1" s="1"/>
  <c r="AA40" i="1"/>
  <c r="AJ39" i="1" s="1"/>
  <c r="Z40" i="1"/>
  <c r="AI39" i="1" s="1"/>
  <c r="O40" i="1"/>
  <c r="P39" i="1" s="1"/>
  <c r="L40" i="1"/>
  <c r="L39" i="1" s="1"/>
  <c r="J40" i="1"/>
  <c r="AB40" i="1" s="1"/>
  <c r="AK39" i="1" s="1"/>
  <c r="X39" i="1"/>
  <c r="W39" i="1"/>
  <c r="V39" i="1"/>
  <c r="U39" i="1"/>
  <c r="T39" i="1"/>
  <c r="S39" i="1"/>
  <c r="R39" i="1"/>
  <c r="AF37" i="1"/>
  <c r="AN37" i="1" s="1"/>
  <c r="AE37" i="1"/>
  <c r="AM37" i="1" s="1"/>
  <c r="AA37" i="1"/>
  <c r="AJ36" i="1" s="1"/>
  <c r="Z37" i="1"/>
  <c r="AI36" i="1" s="1"/>
  <c r="O37" i="1"/>
  <c r="P36" i="1" s="1"/>
  <c r="L37" i="1"/>
  <c r="L36" i="1" s="1"/>
  <c r="J37" i="1"/>
  <c r="X36" i="1"/>
  <c r="W36" i="1"/>
  <c r="V36" i="1"/>
  <c r="U36" i="1"/>
  <c r="T36" i="1"/>
  <c r="S36" i="1"/>
  <c r="R36" i="1"/>
  <c r="AF34" i="1"/>
  <c r="AN34" i="1" s="1"/>
  <c r="AE34" i="1"/>
  <c r="AM34" i="1" s="1"/>
  <c r="AA34" i="1"/>
  <c r="Z34" i="1"/>
  <c r="AI33" i="1" s="1"/>
  <c r="L34" i="1"/>
  <c r="J34" i="1"/>
  <c r="AB34" i="1" s="1"/>
  <c r="AK33" i="1" s="1"/>
  <c r="H34" i="1"/>
  <c r="H33" i="1" s="1"/>
  <c r="AJ33" i="1"/>
  <c r="X33" i="1"/>
  <c r="W33" i="1"/>
  <c r="V33" i="1"/>
  <c r="U33" i="1"/>
  <c r="T33" i="1"/>
  <c r="S33" i="1"/>
  <c r="R33" i="1"/>
  <c r="L33" i="1"/>
  <c r="AF31" i="1"/>
  <c r="AN31" i="1" s="1"/>
  <c r="AE31" i="1"/>
  <c r="AM31" i="1" s="1"/>
  <c r="AA31" i="1"/>
  <c r="AJ30" i="1" s="1"/>
  <c r="Z31" i="1"/>
  <c r="AI30" i="1" s="1"/>
  <c r="O31" i="1"/>
  <c r="P30" i="1" s="1"/>
  <c r="L31" i="1"/>
  <c r="J31" i="1"/>
  <c r="AB31" i="1" s="1"/>
  <c r="AK30" i="1" s="1"/>
  <c r="X30" i="1"/>
  <c r="W30" i="1"/>
  <c r="V30" i="1"/>
  <c r="U30" i="1"/>
  <c r="T30" i="1"/>
  <c r="L30" i="1"/>
  <c r="AF28" i="1"/>
  <c r="AN28" i="1" s="1"/>
  <c r="AE28" i="1"/>
  <c r="H28" i="1" s="1"/>
  <c r="AA28" i="1"/>
  <c r="Z28" i="1"/>
  <c r="O28" i="1"/>
  <c r="L28" i="1"/>
  <c r="J28" i="1"/>
  <c r="AB28" i="1" s="1"/>
  <c r="AF26" i="1"/>
  <c r="AN26" i="1" s="1"/>
  <c r="AE26" i="1"/>
  <c r="AM26" i="1" s="1"/>
  <c r="AA26" i="1"/>
  <c r="Z26" i="1"/>
  <c r="O26" i="1"/>
  <c r="L26" i="1"/>
  <c r="J26" i="1"/>
  <c r="AB26" i="1" s="1"/>
  <c r="AF24" i="1"/>
  <c r="AN24" i="1" s="1"/>
  <c r="AE24" i="1"/>
  <c r="H24" i="1" s="1"/>
  <c r="AA24" i="1"/>
  <c r="Z24" i="1"/>
  <c r="O24" i="1"/>
  <c r="L24" i="1"/>
  <c r="J24" i="1"/>
  <c r="AB24" i="1" s="1"/>
  <c r="AF22" i="1"/>
  <c r="AN22" i="1" s="1"/>
  <c r="AE22" i="1"/>
  <c r="AM22" i="1" s="1"/>
  <c r="AA22" i="1"/>
  <c r="Z22" i="1"/>
  <c r="O22" i="1"/>
  <c r="L22" i="1"/>
  <c r="J22" i="1"/>
  <c r="AB22" i="1" s="1"/>
  <c r="H22" i="1"/>
  <c r="I22" i="1" s="1"/>
  <c r="AF20" i="1"/>
  <c r="AN20" i="1" s="1"/>
  <c r="AE20" i="1"/>
  <c r="AM20" i="1" s="1"/>
  <c r="AA20" i="1"/>
  <c r="Z20" i="1"/>
  <c r="O20" i="1"/>
  <c r="L20" i="1"/>
  <c r="J20" i="1"/>
  <c r="AB20" i="1" s="1"/>
  <c r="AF18" i="1"/>
  <c r="AN18" i="1" s="1"/>
  <c r="AE18" i="1"/>
  <c r="AM18" i="1" s="1"/>
  <c r="AA18" i="1"/>
  <c r="Z18" i="1"/>
  <c r="O18" i="1"/>
  <c r="L18" i="1"/>
  <c r="J18" i="1"/>
  <c r="AB18" i="1" s="1"/>
  <c r="H18" i="1"/>
  <c r="I18" i="1" s="1"/>
  <c r="AF16" i="1"/>
  <c r="AN16" i="1" s="1"/>
  <c r="AE16" i="1"/>
  <c r="H16" i="1" s="1"/>
  <c r="AA16" i="1"/>
  <c r="Z16" i="1"/>
  <c r="O16" i="1"/>
  <c r="L16" i="1"/>
  <c r="J16" i="1"/>
  <c r="AB16" i="1" s="1"/>
  <c r="AF14" i="1"/>
  <c r="AN14" i="1" s="1"/>
  <c r="AE14" i="1"/>
  <c r="AM14" i="1" s="1"/>
  <c r="AA14" i="1"/>
  <c r="Z14" i="1"/>
  <c r="O14" i="1"/>
  <c r="L14" i="1"/>
  <c r="J14" i="1"/>
  <c r="AB14" i="1" s="1"/>
  <c r="AF13" i="1"/>
  <c r="AN13" i="1" s="1"/>
  <c r="AE13" i="1"/>
  <c r="H13" i="1" s="1"/>
  <c r="AA13" i="1"/>
  <c r="Z13" i="1"/>
  <c r="O13" i="1"/>
  <c r="L13" i="1"/>
  <c r="J13" i="1"/>
  <c r="AB13" i="1" s="1"/>
  <c r="X12" i="1"/>
  <c r="W12" i="1"/>
  <c r="V12" i="1"/>
  <c r="U12" i="1"/>
  <c r="T12" i="1"/>
  <c r="L12" i="1"/>
  <c r="L8" i="1" s="1"/>
  <c r="AF10" i="1"/>
  <c r="AN10" i="1" s="1"/>
  <c r="AE10" i="1"/>
  <c r="AM10" i="1" s="1"/>
  <c r="AA10" i="1"/>
  <c r="Z10" i="1"/>
  <c r="AI9" i="1" s="1"/>
  <c r="O10" i="1"/>
  <c r="P9" i="1" s="1"/>
  <c r="L10" i="1"/>
  <c r="J10" i="1"/>
  <c r="AB10" i="1" s="1"/>
  <c r="AK9" i="1" s="1"/>
  <c r="X9" i="1"/>
  <c r="W9" i="1"/>
  <c r="V9" i="1"/>
  <c r="U9" i="1"/>
  <c r="T9" i="1"/>
  <c r="L9" i="1"/>
  <c r="AJ58" i="1" l="1"/>
  <c r="P58" i="1"/>
  <c r="I52" i="1"/>
  <c r="AK43" i="1"/>
  <c r="I49" i="1"/>
  <c r="AJ43" i="1"/>
  <c r="AM44" i="1"/>
  <c r="I28" i="1"/>
  <c r="H26" i="1"/>
  <c r="I26" i="1" s="1"/>
  <c r="I24" i="1"/>
  <c r="I16" i="1"/>
  <c r="C23" i="2"/>
  <c r="F23" i="2" s="1"/>
  <c r="AJ12" i="1"/>
  <c r="H14" i="1"/>
  <c r="I14" i="1" s="1"/>
  <c r="AK12" i="1"/>
  <c r="I13" i="1"/>
  <c r="AM16" i="1"/>
  <c r="I56" i="1"/>
  <c r="I46" i="1"/>
  <c r="AM56" i="1"/>
  <c r="I53" i="1"/>
  <c r="AM24" i="1"/>
  <c r="I34" i="1"/>
  <c r="AM13" i="1"/>
  <c r="AM46" i="1"/>
  <c r="AM40" i="1"/>
  <c r="C12" i="2"/>
  <c r="AM51" i="1"/>
  <c r="H20" i="1"/>
  <c r="I20" i="1" s="1"/>
  <c r="P43" i="1"/>
  <c r="I48" i="1"/>
  <c r="AM28" i="1"/>
  <c r="I51" i="1"/>
  <c r="C13" i="2"/>
  <c r="AM53" i="1"/>
  <c r="C14" i="2"/>
  <c r="AI43" i="1"/>
  <c r="AJ9" i="1"/>
  <c r="AM48" i="1"/>
  <c r="I54" i="1"/>
  <c r="C11" i="2"/>
  <c r="P12" i="1"/>
  <c r="AM52" i="1"/>
  <c r="AM49" i="1"/>
  <c r="AI12" i="1"/>
  <c r="AM54" i="1"/>
  <c r="AI58" i="1"/>
  <c r="I40" i="1"/>
  <c r="I39" i="1" s="1"/>
  <c r="H39" i="1"/>
  <c r="I44" i="1"/>
  <c r="H43" i="1"/>
  <c r="AB37" i="1"/>
  <c r="AK36" i="1" s="1"/>
  <c r="AB42" i="1"/>
  <c r="AK41" i="1" s="1"/>
  <c r="AB64" i="1"/>
  <c r="AB67" i="1"/>
  <c r="AB71" i="1"/>
  <c r="H10" i="1"/>
  <c r="H9" i="1" s="1"/>
  <c r="H31" i="1"/>
  <c r="H30" i="1" s="1"/>
  <c r="H37" i="1"/>
  <c r="H36" i="1" s="1"/>
  <c r="H42" i="1"/>
  <c r="H41" i="1" s="1"/>
  <c r="H59" i="1"/>
  <c r="I59" i="1" s="1"/>
  <c r="H62" i="1"/>
  <c r="I62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1" i="1"/>
  <c r="I71" i="1" s="1"/>
  <c r="H73" i="1"/>
  <c r="I73" i="1" s="1"/>
  <c r="H75" i="1"/>
  <c r="I75" i="1" s="1"/>
  <c r="H77" i="1"/>
  <c r="I77" i="1" s="1"/>
  <c r="H79" i="1"/>
  <c r="I79" i="1" s="1"/>
  <c r="H80" i="1"/>
  <c r="I80" i="1" s="1"/>
  <c r="H81" i="1"/>
  <c r="I81" i="1" s="1"/>
  <c r="C22" i="2"/>
  <c r="I37" i="1" l="1"/>
  <c r="I36" i="1" s="1"/>
  <c r="I31" i="1"/>
  <c r="I30" i="1" s="1"/>
  <c r="S30" i="1" s="1"/>
  <c r="AK58" i="1"/>
  <c r="I33" i="1"/>
  <c r="J33" i="1" s="1"/>
  <c r="O34" i="1"/>
  <c r="P33" i="1" s="1"/>
  <c r="C16" i="2" s="1"/>
  <c r="I43" i="1"/>
  <c r="H12" i="1"/>
  <c r="I12" i="1"/>
  <c r="S12" i="1" s="1"/>
  <c r="R9" i="1"/>
  <c r="J30" i="1"/>
  <c r="R30" i="1"/>
  <c r="I58" i="1"/>
  <c r="C24" i="2"/>
  <c r="J36" i="1"/>
  <c r="J43" i="1"/>
  <c r="H58" i="1"/>
  <c r="J39" i="1"/>
  <c r="I10" i="1"/>
  <c r="I9" i="1" s="1"/>
  <c r="J9" i="1" s="1"/>
  <c r="I42" i="1"/>
  <c r="I41" i="1" s="1"/>
  <c r="J41" i="1" s="1"/>
  <c r="H8" i="1" l="1"/>
  <c r="F24" i="2"/>
  <c r="R12" i="1"/>
  <c r="C9" i="2" s="1"/>
  <c r="J12" i="1"/>
  <c r="S9" i="1"/>
  <c r="C10" i="2" s="1"/>
  <c r="I8" i="1"/>
  <c r="J58" i="1"/>
  <c r="X58" i="1"/>
  <c r="C15" i="2" s="1"/>
  <c r="I23" i="2"/>
  <c r="J8" i="1" l="1"/>
  <c r="J82" i="1"/>
  <c r="I24" i="2"/>
  <c r="C17" i="2"/>
</calcChain>
</file>

<file path=xl/sharedStrings.xml><?xml version="1.0" encoding="utf-8"?>
<sst xmlns="http://schemas.openxmlformats.org/spreadsheetml/2006/main" count="518" uniqueCount="255">
  <si>
    <t>Stavební rozpočet</t>
  </si>
  <si>
    <t>Název stavby:</t>
  </si>
  <si>
    <t>Doba výstavby:</t>
  </si>
  <si>
    <t>Objednatel:</t>
  </si>
  <si>
    <t>Druh stavby:</t>
  </si>
  <si>
    <t>Sadovnické úpravy</t>
  </si>
  <si>
    <t>Začátek výstavby:</t>
  </si>
  <si>
    <t>Projektant:</t>
  </si>
  <si>
    <t>Lokalita:</t>
  </si>
  <si>
    <t>4 UL. NAARDENSKÁ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</si>
  <si>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</si>
  <si>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</si>
  <si>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</si>
  <si>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</si>
  <si>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</si>
  <si>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</si>
  <si>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</si>
  <si>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</si>
  <si>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</si>
  <si>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</si>
  <si>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</si>
  <si>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</si>
  <si>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</si>
  <si>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</si>
  <si>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</si>
  <si>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</si>
  <si>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</si>
  <si>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</si>
  <si>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</si>
  <si>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</si>
  <si>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</si>
  <si>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</si>
  <si>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</si>
  <si>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</si>
  <si>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</si>
  <si>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</si>
  <si>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</si>
  <si>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</si>
  <si>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</si>
  <si>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SO 01</t>
  </si>
  <si>
    <t>11</t>
  </si>
  <si>
    <t>Přípravné a přidružené práce</t>
  </si>
  <si>
    <t>HS</t>
  </si>
  <si>
    <t>1</t>
  </si>
  <si>
    <t>111201101R00</t>
  </si>
  <si>
    <t>Odstranění křovin i s kořeny na ploše do 1000 m2</t>
  </si>
  <si>
    <t>m2</t>
  </si>
  <si>
    <t>RTS I / 2023</t>
  </si>
  <si>
    <t>11_</t>
  </si>
  <si>
    <t>1_</t>
  </si>
  <si>
    <t>SO 01_</t>
  </si>
  <si>
    <t>RTS komentář:</t>
  </si>
  <si>
    <t>18</t>
  </si>
  <si>
    <t>Povrchové úpravy terénu</t>
  </si>
  <si>
    <t>2</t>
  </si>
  <si>
    <t>183101114R00</t>
  </si>
  <si>
    <t>Hloub. jamek bez výměny půdy do 0,125 m3, rovina, keře</t>
  </si>
  <si>
    <t>kus</t>
  </si>
  <si>
    <t>18_</t>
  </si>
  <si>
    <t>3</t>
  </si>
  <si>
    <t>183101115R00</t>
  </si>
  <si>
    <t>Hloub. jamek bez výměny půdy do 0,4 m3, rovina, svah 1:5</t>
  </si>
  <si>
    <t>Poznámka:</t>
  </si>
  <si>
    <t>stromy v rovině</t>
  </si>
  <si>
    <t>4</t>
  </si>
  <si>
    <t>183205112R00</t>
  </si>
  <si>
    <t>Založení záhonu v rovině/svah 1 : 5, hor. 3</t>
  </si>
  <si>
    <t>Obdělání půdy nakopáním,frézováním nebo rytím. Plošné urovnání terénu. Případné naložení odpadu na 
dopravní prostředek, odvoz do 20km.</t>
  </si>
  <si>
    <t>5</t>
  </si>
  <si>
    <t>184102110R00</t>
  </si>
  <si>
    <t>Výsadba dřevin s balem D do 10 cm, v rovině</t>
  </si>
  <si>
    <t>výsadba keřů do vel. 20 cm - 40 cm</t>
  </si>
  <si>
    <t>6</t>
  </si>
  <si>
    <t>184102111R00</t>
  </si>
  <si>
    <t>Výsadba dřevin s balem D do 20 cm, v rovině</t>
  </si>
  <si>
    <t>výsadba keřů do vel 40 cm a 60 cm</t>
  </si>
  <si>
    <t>7</t>
  </si>
  <si>
    <t>184102115R00</t>
  </si>
  <si>
    <t>Výsadba dřevin s balem D do 60 cm, v rovině</t>
  </si>
  <si>
    <t>výsadba stromů</t>
  </si>
  <si>
    <t>8</t>
  </si>
  <si>
    <t>184202112R00</t>
  </si>
  <si>
    <t>Ukotvení dřeviny kůly D do 10 cm, dl. do 3 m</t>
  </si>
  <si>
    <t xml:space="preserve">stromy </t>
  </si>
  <si>
    <t>9</t>
  </si>
  <si>
    <t>184802111R00</t>
  </si>
  <si>
    <t>Chem. odplevelení před založ. postřikem, v rovině</t>
  </si>
  <si>
    <t>2 x opakovat ( 200 x2), záhony keřů</t>
  </si>
  <si>
    <t>10</t>
  </si>
  <si>
    <t>184921093R00</t>
  </si>
  <si>
    <t>Mulčování rostlin tl. do 0,1 m rovina</t>
  </si>
  <si>
    <t>záhony 200 m2 + stromové mísy 1 m2</t>
  </si>
  <si>
    <t>19</t>
  </si>
  <si>
    <t>Hloubení pro podzemní stěny, ražení a hloubení důlní</t>
  </si>
  <si>
    <t>199000005R00</t>
  </si>
  <si>
    <t>Poplatek za skládku zeminy a odpadu 1- 4</t>
  </si>
  <si>
    <t>t</t>
  </si>
  <si>
    <t>19_</t>
  </si>
  <si>
    <t>odpad ze založení záhonů</t>
  </si>
  <si>
    <t>H23</t>
  </si>
  <si>
    <t>Plochy a úpravy území</t>
  </si>
  <si>
    <t>12</t>
  </si>
  <si>
    <t>998231311R00</t>
  </si>
  <si>
    <t>Přesun hmot pro sadovnické a krajin. úpravy do 5km</t>
  </si>
  <si>
    <t>H23_</t>
  </si>
  <si>
    <t>9_</t>
  </si>
  <si>
    <t>(stromy - 0,15t/ks, keře - 0,02/m2 )</t>
  </si>
  <si>
    <t>LK</t>
  </si>
  <si>
    <t>13</t>
  </si>
  <si>
    <t>LK 1</t>
  </si>
  <si>
    <t>Likvidace dřevní hmoty</t>
  </si>
  <si>
    <t>akce</t>
  </si>
  <si>
    <t>LK_</t>
  </si>
  <si>
    <t>Rozřezání kmenů na 4,2m délky, resp. 1m palivo a uložení dřevní hmoty (kmeny, větve a ostatní biologický 
materiál) s odvozem do 10km. 
Manipulace, naložení na dopravní prostředek, složení, příp. překládka, skládkovné, příp. ostatní náklady 
spojené s likvidací dřevní hmoty. Cena za 
akci.</t>
  </si>
  <si>
    <t>VK1</t>
  </si>
  <si>
    <t>Vytyčení</t>
  </si>
  <si>
    <t>14</t>
  </si>
  <si>
    <t>Vytyčení keřů</t>
  </si>
  <si>
    <t>VK1_</t>
  </si>
  <si>
    <t>VS1</t>
  </si>
  <si>
    <t>15</t>
  </si>
  <si>
    <t>Vytyčení stromů</t>
  </si>
  <si>
    <t>VS1_</t>
  </si>
  <si>
    <t>VU1</t>
  </si>
  <si>
    <t>Vegetační úpravy</t>
  </si>
  <si>
    <t>16</t>
  </si>
  <si>
    <t>Aplikace půdního kondicionéru</t>
  </si>
  <si>
    <t>VU1_</t>
  </si>
  <si>
    <t>(stromy 1m2 , keře 200 m2)</t>
  </si>
  <si>
    <t>17</t>
  </si>
  <si>
    <t>VU13</t>
  </si>
  <si>
    <t>Zhotovení obalu kmene z rákosu</t>
  </si>
  <si>
    <t>ks</t>
  </si>
  <si>
    <t>listnaté stromy</t>
  </si>
  <si>
    <t>VU14</t>
  </si>
  <si>
    <t>Instalace chráničky paty kmene</t>
  </si>
  <si>
    <t>VU15</t>
  </si>
  <si>
    <t>Hnojení tabletovým hnojivem</t>
  </si>
  <si>
    <t>stromy+keře</t>
  </si>
  <si>
    <t>20</t>
  </si>
  <si>
    <t>VU16</t>
  </si>
  <si>
    <t>Zhotovení závlahové mísy u solitérních dřevin o prům. mísy 0,5-1m</t>
  </si>
  <si>
    <t>21</t>
  </si>
  <si>
    <t>VU17</t>
  </si>
  <si>
    <t>Dovoz vody pro zálivku do 1000 m (1x 0,06 m3/strom) včetně ceny vody</t>
  </si>
  <si>
    <t>m3</t>
  </si>
  <si>
    <t>22</t>
  </si>
  <si>
    <t>VU19</t>
  </si>
  <si>
    <t>Dovoz vody pro zálivku do 1000 m (1x 0,02m3/m2, keře) včetně ceny vody</t>
  </si>
  <si>
    <t>23</t>
  </si>
  <si>
    <t>VU1RPK</t>
  </si>
  <si>
    <t>Rozvojová péče - skupiny keřů, 3 roky</t>
  </si>
  <si>
    <t>Zálivka vč.dopravy a ceny vody (10x/rok), odplevelení, doplnění mulče vč. ceny mulče, ochrana proti 
chorobám,výchovný řez,hnojení</t>
  </si>
  <si>
    <t>24</t>
  </si>
  <si>
    <t>VU1RPS</t>
  </si>
  <si>
    <t>Rozvojová péče - soliterní stromy, 3 roky</t>
  </si>
  <si>
    <t>zálivka, vč.dopravy a ceny vody (10x/rok),kontrola,doplnění (odstranění) kotvících prvků,odplevelení, 
hnojení,výchovný řez, 
doplnění mulcě vč,ceny mulče</t>
  </si>
  <si>
    <t>Ostatní materiál</t>
  </si>
  <si>
    <t>OM</t>
  </si>
  <si>
    <t>Z999</t>
  </si>
  <si>
    <t>25</t>
  </si>
  <si>
    <t>10391505.A</t>
  </si>
  <si>
    <t>TerraCottem fyzikální půdní kondicionér po 20 kg, nebo jiný</t>
  </si>
  <si>
    <t>kg</t>
  </si>
  <si>
    <t>Z999_</t>
  </si>
  <si>
    <t>Z_</t>
  </si>
  <si>
    <t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</si>
  <si>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>1kg/strom, 0,1kg/ m2 záhony</t>
  </si>
  <si>
    <t>26</t>
  </si>
  <si>
    <t>25234000.A</t>
  </si>
  <si>
    <t>ROUNDUP BIAKTIV herbicid totální bal. po 1 litru</t>
  </si>
  <si>
    <t>l</t>
  </si>
  <si>
    <t>20ml / 1l vody / 100m2</t>
  </si>
  <si>
    <t>27</t>
  </si>
  <si>
    <t>kercc</t>
  </si>
  <si>
    <t>cc - Caryopteris x clandonensis v 20-40cm</t>
  </si>
  <si>
    <t>28</t>
  </si>
  <si>
    <t>kerhhi</t>
  </si>
  <si>
    <t>hh- Hypericum ´Hidcote´, v 20-40 cm</t>
  </si>
  <si>
    <t>29</t>
  </si>
  <si>
    <t>kerpl</t>
  </si>
  <si>
    <t>plo - Prunus laurocerasus ´OTTO LUYKEN´, v = 40-60 cm</t>
  </si>
  <si>
    <t>30</t>
  </si>
  <si>
    <t>kerplm</t>
  </si>
  <si>
    <t>plm - Prunus laurocerasus ´Mount Vernon ´v 20-40 cm</t>
  </si>
  <si>
    <t>31</t>
  </si>
  <si>
    <t>kersj</t>
  </si>
  <si>
    <t>sj - Spiraea japonica ´Little Princess´, v 20-40 cm</t>
  </si>
  <si>
    <t>32</t>
  </si>
  <si>
    <t>OM1</t>
  </si>
  <si>
    <t>tabletové hnojivo</t>
  </si>
  <si>
    <t>strom/ 3ks, keř / 2 ks</t>
  </si>
  <si>
    <t>33</t>
  </si>
  <si>
    <t>OM11</t>
  </si>
  <si>
    <t>kůl (frézovaný, prům. 6 cm, 2,5m)</t>
  </si>
  <si>
    <t>34</t>
  </si>
  <si>
    <t>OM12</t>
  </si>
  <si>
    <t>příčky (prům. 8cm, délka 60cm)</t>
  </si>
  <si>
    <t>3ks/strom listnatý</t>
  </si>
  <si>
    <t>35</t>
  </si>
  <si>
    <t>OM13</t>
  </si>
  <si>
    <t>úvazky</t>
  </si>
  <si>
    <t>strom /1,5bm</t>
  </si>
  <si>
    <t>36</t>
  </si>
  <si>
    <t>OM14</t>
  </si>
  <si>
    <t>rákos pletený (výška 1,6m, 0,5 bm/strom)</t>
  </si>
  <si>
    <t>37</t>
  </si>
  <si>
    <t>OM15</t>
  </si>
  <si>
    <t>chránička paty kmene před pošk.sekačkou, biodegradibilní</t>
  </si>
  <si>
    <t>38</t>
  </si>
  <si>
    <t>OM18</t>
  </si>
  <si>
    <t>mulčovací kůra (tl.10cm)</t>
  </si>
  <si>
    <t>39</t>
  </si>
  <si>
    <t>strAesc</t>
  </si>
  <si>
    <t>AEB - Aesculus hippocasatnum ´Baumanii´, ok 12-14, ZB</t>
  </si>
  <si>
    <t>Celkem: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</si>
  <si>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</si>
  <si>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</si>
  <si>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</si>
  <si>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</si>
  <si>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</si>
  <si>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</si>
  <si>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</si>
  <si>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</si>
  <si>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</si>
  <si>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</si>
  <si>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</si>
  <si>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</si>
  <si>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</si>
  <si>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</si>
  <si>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</si>
  <si>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</si>
  <si>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</si>
  <si>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</si>
  <si>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</si>
  <si>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</si>
  <si>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</si>
  <si>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</si>
  <si>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</si>
  <si>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</si>
  <si>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</si>
  <si>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</si>
  <si>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</si>
  <si>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</si>
  <si>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</si>
  <si>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</si>
  <si>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</si>
  <si>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</si>
  <si>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</si>
  <si>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</si>
  <si>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</si>
  <si>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</si>
  <si>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</si>
  <si>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Datum, razítko a podpis</t>
  </si>
  <si>
    <t>Zelené stezky městem Uherský Brod - III.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</si>
</sst>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  <charset val="1"/>
    </font>
    <font>
      <sz val="18"/>
      <color rgb="FF000000"/>
      <name val="Arial"/>
      <charset val="1"/>
    </font>
    <font>
      <b/>
      <sz val="10"/>
      <color rgb="FF000000"/>
      <name val="Arial"/>
      <charset val="1"/>
    </font>
    <font>
      <i/>
      <sz val="10"/>
      <color rgb="FF000000"/>
      <name val="Arial"/>
      <charset val="1"/>
    </font>
    <font>
      <i/>
      <sz val="8"/>
      <color rgb="FF000000"/>
      <name val="Arial"/>
      <charset val="1"/>
    </font>
    <font>
      <sz val="24"/>
      <color rgb="FF000000"/>
      <name val="Arial"/>
      <charset val="1"/>
    </font>
    <font>
      <b/>
      <sz val="18"/>
      <color rgb="FF000000"/>
      <name val="Arial"/>
      <charset val="1"/>
    </font>
    <font>
      <b/>
      <sz val="20"/>
      <color rgb="FF000000"/>
      <name val="Arial"/>
      <charset val="1"/>
    </font>
    <font>
      <b/>
      <sz val="11"/>
      <color rgb="FF000000"/>
      <name val="Arial"/>
      <charset val="1"/>
    </font>
    <font>
      <b/>
      <sz val="12"/>
      <color rgb="FF000000"/>
      <name val="Arial"/>
      <charset val="1"/>
    </font>
    <font>
      <sz val="12"/>
      <color rgb="FF00000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49" fontId="0" fillId="0" borderId="0" xfId="0" applyNumberFormat="1" applyAlignment="1">
      <alignment horizontal="right" vertical="center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2" fillId="0" borderId="2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49" fontId="0" fillId="0" borderId="0" xfId="0" applyNumberFormat="1" applyFont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2" fillId="0" borderId="2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9" fontId="0" fillId="0" borderId="2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1" fontId="0" fillId="0" borderId="5" xfId="0" applyNumberFormat="1" applyBorder="1" applyAlignment="1">
      <alignment horizontal="left" vertical="center"/>
    </xf>
    <xf numFmtId="49" fontId="0" fillId="0" borderId="7" xfId="0" applyNumberFormat="1" applyBorder="1" applyAlignment="1">
      <alignment vertical="center"/>
    </xf>
    <xf numFmtId="49" fontId="0" fillId="0" borderId="8" xfId="0" applyNumberFormat="1" applyBorder="1" applyAlignment="1">
      <alignment vertical="center"/>
    </xf>
    <xf numFmtId="49" fontId="7" fillId="2" borderId="19" xfId="0" applyNumberFormat="1" applyFont="1" applyFill="1" applyBorder="1" applyAlignment="1">
      <alignment horizontal="center" vertical="center"/>
    </xf>
    <xf numFmtId="4" fontId="10" fillId="0" borderId="20" xfId="0" applyNumberFormat="1" applyFont="1" applyBorder="1" applyAlignment="1">
      <alignment vertical="center"/>
    </xf>
    <xf numFmtId="4" fontId="10" fillId="0" borderId="19" xfId="0" applyNumberFormat="1" applyFont="1" applyBorder="1" applyAlignment="1">
      <alignment vertical="center"/>
    </xf>
    <xf numFmtId="4" fontId="10" fillId="0" borderId="21" xfId="0" applyNumberFormat="1" applyFont="1" applyBorder="1" applyAlignment="1">
      <alignment vertical="center"/>
    </xf>
    <xf numFmtId="4" fontId="10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9" fillId="2" borderId="20" xfId="0" applyNumberFormat="1" applyFont="1" applyFill="1" applyBorder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2" xfId="0" applyNumberFormat="1" applyFont="1" applyBorder="1" applyAlignment="1">
      <alignment vertical="center"/>
    </xf>
    <xf numFmtId="49" fontId="0" fillId="0" borderId="0" xfId="0" applyNumberFormat="1" applyBorder="1" applyAlignment="1">
      <alignment horizontal="left" vertical="top" wrapText="1"/>
    </xf>
    <xf numFmtId="4" fontId="3" fillId="0" borderId="0" xfId="0" applyNumberFormat="1" applyFont="1" applyBorder="1" applyAlignment="1">
      <alignment vertical="top" wrapText="1"/>
    </xf>
    <xf numFmtId="49" fontId="0" fillId="0" borderId="6" xfId="0" applyNumberFormat="1" applyFont="1" applyBorder="1" applyAlignment="1">
      <alignment horizontal="left" vertical="center"/>
    </xf>
    <xf numFmtId="49" fontId="0" fillId="0" borderId="7" xfId="0" applyNumberFormat="1" applyFon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left" vertical="center"/>
    </xf>
    <xf numFmtId="49" fontId="0" fillId="0" borderId="0" xfId="0" applyNumberFormat="1" applyFon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9" fontId="1" fillId="0" borderId="0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top" wrapText="1"/>
    </xf>
    <xf numFmtId="4" fontId="10" fillId="0" borderId="22" xfId="0" applyNumberFormat="1" applyFont="1" applyBorder="1" applyAlignment="1">
      <alignment vertical="center"/>
    </xf>
    <xf numFmtId="4" fontId="10" fillId="0" borderId="23" xfId="0" applyNumberFormat="1" applyFont="1" applyBorder="1" applyAlignment="1">
      <alignment vertical="center"/>
    </xf>
    <xf numFmtId="4" fontId="9" fillId="2" borderId="21" xfId="0" applyNumberFormat="1" applyFont="1" applyFill="1" applyBorder="1" applyAlignment="1">
      <alignment vertical="center"/>
    </xf>
    <xf numFmtId="4" fontId="10" fillId="0" borderId="13" xfId="0" applyNumberFormat="1" applyFont="1" applyBorder="1" applyAlignment="1">
      <alignment vertical="center"/>
    </xf>
    <xf numFmtId="4" fontId="9" fillId="0" borderId="19" xfId="0" applyNumberFormat="1" applyFont="1" applyBorder="1" applyAlignment="1">
      <alignment vertical="center"/>
    </xf>
    <xf numFmtId="4" fontId="10" fillId="0" borderId="19" xfId="0" applyNumberFormat="1" applyFont="1" applyBorder="1" applyAlignment="1">
      <alignment vertical="center"/>
    </xf>
    <xf numFmtId="4" fontId="9" fillId="0" borderId="19" xfId="0" applyNumberFormat="1" applyFont="1" applyBorder="1" applyAlignment="1">
      <alignment horizontal="center" vertical="center"/>
    </xf>
    <xf numFmtId="49" fontId="0" fillId="0" borderId="6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vertical="center"/>
    </xf>
    <xf numFmtId="49" fontId="0" fillId="0" borderId="4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84"/>
  <sheetViews>
    <sheetView tabSelected="1" zoomScaleNormal="100" workbookViewId="0">
      <selection activeCell="G10" sqref="G10"/>
    </sheetView>
  </sheetViews>
  <sheetFormatPr defaultColWidth="12.109375" defaultRowHeight="13.2" x14ac:dyDescent="0.25"/>
  <cols>
    <col min="1" max="1" width="3.6640625" style="1" customWidth="1"/>
    <col min="2" max="2" width="6.88671875" style="2" customWidth="1"/>
    <col min="3" max="3" width="13.88671875" style="2" customWidth="1"/>
    <col min="4" max="4" width="54.33203125" style="3" customWidth="1"/>
    <col min="5" max="5" width="4.33203125" style="3" customWidth="1"/>
    <col min="6" max="6" width="12.88671875" style="3" customWidth="1"/>
    <col min="7" max="7" width="12" style="3" customWidth="1"/>
    <col min="8" max="10" width="14.33203125" style="3" customWidth="1"/>
    <col min="11" max="13" width="11.6640625" style="3" customWidth="1"/>
    <col min="14" max="48" width="9.109375" style="3" hidden="1" customWidth="1"/>
  </cols>
  <sheetData>
    <row r="1" spans="1:43" ht="25.5" customHeight="1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43" ht="25.5" customHeight="1" x14ac:dyDescent="0.25">
      <c r="A2" s="51" t="s">
        <v>1</v>
      </c>
      <c r="B2" s="51"/>
      <c r="C2" s="51"/>
      <c r="D2" s="4" t="s">
        <v>254</v>
      </c>
      <c r="E2" s="52" t="s">
        <v>2</v>
      </c>
      <c r="F2" s="52"/>
      <c r="G2" s="52"/>
      <c r="H2" s="52"/>
      <c r="I2" s="5" t="s">
        <v>3</v>
      </c>
      <c r="J2" s="53"/>
      <c r="K2" s="53"/>
      <c r="L2" s="53"/>
      <c r="M2" s="53"/>
    </row>
    <row r="3" spans="1:43" ht="25.5" customHeight="1" x14ac:dyDescent="0.25">
      <c r="A3" s="47" t="s">
        <v>4</v>
      </c>
      <c r="B3" s="47"/>
      <c r="C3" s="47"/>
      <c r="D3" s="6" t="s">
        <v>5</v>
      </c>
      <c r="E3" s="48" t="s">
        <v>6</v>
      </c>
      <c r="F3" s="48"/>
      <c r="G3" s="48"/>
      <c r="H3" s="48"/>
      <c r="I3" s="6" t="s">
        <v>7</v>
      </c>
      <c r="J3" s="49"/>
      <c r="K3" s="49"/>
      <c r="L3" s="49"/>
      <c r="M3" s="49"/>
    </row>
    <row r="4" spans="1:43" ht="25.5" customHeight="1" x14ac:dyDescent="0.25">
      <c r="A4" s="47" t="s">
        <v>8</v>
      </c>
      <c r="B4" s="47"/>
      <c r="C4" s="47"/>
      <c r="D4" s="6" t="s">
        <v>9</v>
      </c>
      <c r="E4" s="48" t="s">
        <v>10</v>
      </c>
      <c r="F4" s="48"/>
      <c r="G4" s="48"/>
      <c r="H4" s="48"/>
      <c r="I4" s="6" t="s">
        <v>11</v>
      </c>
      <c r="J4" s="49"/>
      <c r="K4" s="49"/>
      <c r="L4" s="49"/>
      <c r="M4" s="49"/>
    </row>
    <row r="5" spans="1:43" ht="25.5" customHeight="1" x14ac:dyDescent="0.25">
      <c r="A5" s="38" t="s">
        <v>12</v>
      </c>
      <c r="B5" s="38"/>
      <c r="C5" s="38"/>
      <c r="D5" s="7"/>
      <c r="E5" s="39" t="s">
        <v>13</v>
      </c>
      <c r="F5" s="39"/>
      <c r="G5" s="39"/>
      <c r="H5" s="39"/>
      <c r="I5" s="7" t="s">
        <v>14</v>
      </c>
      <c r="J5" s="40"/>
      <c r="K5" s="40"/>
      <c r="L5" s="40"/>
      <c r="M5" s="40"/>
    </row>
    <row r="6" spans="1:43" ht="14.4" customHeight="1" x14ac:dyDescent="0.25">
      <c r="A6" s="41" t="s">
        <v>15</v>
      </c>
      <c r="B6" s="42" t="s">
        <v>16</v>
      </c>
      <c r="C6" s="42" t="s">
        <v>17</v>
      </c>
      <c r="D6" s="8" t="s">
        <v>18</v>
      </c>
      <c r="E6" s="43" t="s">
        <v>19</v>
      </c>
      <c r="F6" s="43" t="s">
        <v>20</v>
      </c>
      <c r="G6" s="44" t="s">
        <v>21</v>
      </c>
      <c r="H6" s="45" t="s">
        <v>22</v>
      </c>
      <c r="I6" s="45"/>
      <c r="J6" s="45"/>
      <c r="K6" s="45" t="s">
        <v>23</v>
      </c>
      <c r="L6" s="45"/>
      <c r="M6" s="46" t="s">
        <v>24</v>
      </c>
    </row>
    <row r="7" spans="1:43" x14ac:dyDescent="0.25">
      <c r="A7" s="41"/>
      <c r="B7" s="42"/>
      <c r="C7" s="42"/>
      <c r="D7" s="9" t="s">
        <v>25</v>
      </c>
      <c r="E7" s="43"/>
      <c r="F7" s="43"/>
      <c r="G7" s="44"/>
      <c r="H7" s="10" t="s">
        <v>26</v>
      </c>
      <c r="I7" s="11" t="s">
        <v>27</v>
      </c>
      <c r="J7" s="12" t="s">
        <v>28</v>
      </c>
      <c r="K7" s="10" t="s">
        <v>29</v>
      </c>
      <c r="L7" s="12" t="s">
        <v>28</v>
      </c>
      <c r="M7" s="46"/>
      <c r="P7" s="13" t="s">
        <v>30</v>
      </c>
      <c r="Q7" s="13" t="s">
        <v>31</v>
      </c>
      <c r="R7" s="13" t="s">
        <v>32</v>
      </c>
      <c r="S7" s="13" t="s">
        <v>33</v>
      </c>
      <c r="T7" s="13" t="s">
        <v>34</v>
      </c>
      <c r="U7" s="13" t="s">
        <v>35</v>
      </c>
      <c r="V7" s="13" t="s">
        <v>36</v>
      </c>
      <c r="W7" s="13" t="s">
        <v>37</v>
      </c>
      <c r="X7" s="13" t="s">
        <v>38</v>
      </c>
    </row>
    <row r="8" spans="1:43" x14ac:dyDescent="0.25">
      <c r="A8" s="14"/>
      <c r="B8" s="15" t="s">
        <v>39</v>
      </c>
      <c r="C8" s="15"/>
      <c r="D8" s="13" t="s">
        <v>5</v>
      </c>
      <c r="E8" s="13"/>
      <c r="F8" s="13"/>
      <c r="G8" s="13"/>
      <c r="H8" s="13">
        <f>H9+H12+H30+H33+H36+H39+H41+H43+H58</f>
        <v>0</v>
      </c>
      <c r="I8" s="13">
        <f>I9+I12+I30+I33+I36+I39+I41+I43+I58</f>
        <v>0</v>
      </c>
      <c r="J8" s="13">
        <f>H8+I8</f>
        <v>0</v>
      </c>
      <c r="K8" s="13"/>
      <c r="L8" s="13">
        <f>L9+L12+L30+L33+L36+L39+L41+L43+L58</f>
        <v>2.1640000000000003E-2</v>
      </c>
      <c r="M8" s="13"/>
    </row>
    <row r="9" spans="1:43" x14ac:dyDescent="0.25">
      <c r="A9" s="14"/>
      <c r="B9" s="15" t="s">
        <v>39</v>
      </c>
      <c r="C9" s="15" t="s">
        <v>40</v>
      </c>
      <c r="D9" s="13" t="s">
        <v>41</v>
      </c>
      <c r="E9" s="13"/>
      <c r="F9" s="13"/>
      <c r="G9" s="13"/>
      <c r="H9" s="13">
        <f>SUM(H10:H10)</f>
        <v>0</v>
      </c>
      <c r="I9" s="13">
        <f>SUM(I10:I10)</f>
        <v>0</v>
      </c>
      <c r="J9" s="13">
        <f>H9+I9</f>
        <v>0</v>
      </c>
      <c r="K9" s="13"/>
      <c r="L9" s="13">
        <f>SUM(L10:L10)</f>
        <v>0</v>
      </c>
      <c r="M9" s="13"/>
      <c r="P9" s="13">
        <f>IF(Q9="PR",J9,SUM(O10:O10))</f>
        <v>0</v>
      </c>
      <c r="Q9" s="13" t="s">
        <v>42</v>
      </c>
      <c r="R9" s="13">
        <f>IF(Q9="HS",H9,0)</f>
        <v>0</v>
      </c>
      <c r="S9" s="13">
        <f>IF(Q9="HS",I9-P9,0)</f>
        <v>0</v>
      </c>
      <c r="T9" s="13">
        <f>IF(Q9="PS",H9,0)</f>
        <v>0</v>
      </c>
      <c r="U9" s="13">
        <f>IF(Q9="PS",I9-P9,0)</f>
        <v>0</v>
      </c>
      <c r="V9" s="13">
        <f>IF(Q9="MP",H9,0)</f>
        <v>0</v>
      </c>
      <c r="W9" s="13">
        <f>IF(Q9="MP",I9-P9,0)</f>
        <v>0</v>
      </c>
      <c r="X9" s="13">
        <f>IF(Q9="OM",H9,0)</f>
        <v>0</v>
      </c>
      <c r="Y9" s="13">
        <v>11</v>
      </c>
      <c r="AI9" s="3">
        <f>SUM(Z10:Z10)</f>
        <v>0</v>
      </c>
      <c r="AJ9" s="3">
        <f>SUM(AA10:AA10)</f>
        <v>0</v>
      </c>
      <c r="AK9" s="3">
        <f>SUM(AB10:AB10)</f>
        <v>0</v>
      </c>
    </row>
    <row r="10" spans="1:43" x14ac:dyDescent="0.25">
      <c r="A10" s="1" t="s">
        <v>43</v>
      </c>
      <c r="B10" s="2" t="s">
        <v>39</v>
      </c>
      <c r="C10" s="2" t="s">
        <v>44</v>
      </c>
      <c r="D10" s="3" t="s">
        <v>45</v>
      </c>
      <c r="E10" s="3" t="s">
        <v>46</v>
      </c>
      <c r="F10" s="3">
        <v>147</v>
      </c>
      <c r="G10" s="3">
        <v>0</v>
      </c>
      <c r="H10" s="3">
        <f>F10*AE10</f>
        <v>0</v>
      </c>
      <c r="I10" s="3">
        <f>J10-H10</f>
        <v>0</v>
      </c>
      <c r="J10" s="3">
        <f>F10*G10</f>
        <v>0</v>
      </c>
      <c r="K10" s="3">
        <v>0</v>
      </c>
      <c r="L10" s="3">
        <f>F10*K10</f>
        <v>0</v>
      </c>
      <c r="M10" s="3" t="s">
        <v>47</v>
      </c>
      <c r="N10" s="3">
        <v>1</v>
      </c>
      <c r="O10" s="3">
        <f>IF(N10=5,I10,0)</f>
        <v>0</v>
      </c>
      <c r="Z10" s="3">
        <f>IF(AD10=0,J10,0)</f>
        <v>0</v>
      </c>
      <c r="AA10" s="3">
        <f>IF(AD10=15,J10,0)</f>
        <v>0</v>
      </c>
      <c r="AB10" s="3">
        <f>IF(AD10=21,J10,0)</f>
        <v>0</v>
      </c>
      <c r="AD10" s="3">
        <v>21</v>
      </c>
      <c r="AE10" s="3">
        <f>G10*AG10</f>
        <v>0</v>
      </c>
      <c r="AF10" s="3">
        <f>G10*(1-AG10)</f>
        <v>0</v>
      </c>
      <c r="AG10" s="3">
        <v>0</v>
      </c>
      <c r="AM10" s="3">
        <f>F10*AE10</f>
        <v>0</v>
      </c>
      <c r="AN10" s="3">
        <f>F10*AF10</f>
        <v>0</v>
      </c>
      <c r="AO10" s="3" t="s">
        <v>48</v>
      </c>
      <c r="AP10" s="3" t="s">
        <v>49</v>
      </c>
      <c r="AQ10" s="13" t="s">
        <v>50</v>
      </c>
    </row>
    <row r="11" spans="1:43" ht="25.5" customHeight="1" x14ac:dyDescent="0.25">
      <c r="C11" s="16" t="s">
        <v>51</v>
      </c>
      <c r="D11" s="37">
        <v>1</v>
      </c>
      <c r="E11" s="37"/>
      <c r="F11" s="37"/>
      <c r="G11" s="37"/>
      <c r="H11" s="37"/>
      <c r="I11" s="37"/>
      <c r="J11" s="37"/>
      <c r="K11" s="37"/>
      <c r="L11" s="37"/>
      <c r="M11" s="37"/>
    </row>
    <row r="12" spans="1:43" x14ac:dyDescent="0.25">
      <c r="A12" s="14"/>
      <c r="B12" s="15" t="s">
        <v>39</v>
      </c>
      <c r="C12" s="15" t="s">
        <v>52</v>
      </c>
      <c r="D12" s="13" t="s">
        <v>53</v>
      </c>
      <c r="E12" s="13"/>
      <c r="F12" s="13"/>
      <c r="G12" s="13"/>
      <c r="H12" s="13">
        <f>SUM(H13:H28)</f>
        <v>0</v>
      </c>
      <c r="I12" s="13">
        <f>SUM(I13:I28)</f>
        <v>0</v>
      </c>
      <c r="J12" s="13">
        <f>H12+I12</f>
        <v>0</v>
      </c>
      <c r="K12" s="13"/>
      <c r="L12" s="13">
        <f>SUM(L13:L28)</f>
        <v>5.5999999999999995E-4</v>
      </c>
      <c r="M12" s="13"/>
      <c r="P12" s="13">
        <f>IF(Q12="PR",J12,SUM(O13:O28))</f>
        <v>0</v>
      </c>
      <c r="Q12" s="13" t="s">
        <v>42</v>
      </c>
      <c r="R12" s="13">
        <f>IF(Q12="HS",H12,0)</f>
        <v>0</v>
      </c>
      <c r="S12" s="13">
        <f>IF(Q12="HS",I12-P12,0)</f>
        <v>0</v>
      </c>
      <c r="T12" s="13">
        <f>IF(Q12="PS",H12,0)</f>
        <v>0</v>
      </c>
      <c r="U12" s="13">
        <f>IF(Q12="PS",I12-P12,0)</f>
        <v>0</v>
      </c>
      <c r="V12" s="13">
        <f>IF(Q12="MP",H12,0)</f>
        <v>0</v>
      </c>
      <c r="W12" s="13">
        <f>IF(Q12="MP",I12-P12,0)</f>
        <v>0</v>
      </c>
      <c r="X12" s="13">
        <f>IF(Q12="OM",H12,0)</f>
        <v>0</v>
      </c>
      <c r="Y12" s="13">
        <v>18</v>
      </c>
      <c r="AI12" s="3">
        <f>SUM(Z13:Z28)</f>
        <v>0</v>
      </c>
      <c r="AJ12" s="3">
        <f>SUM(AA13:AA28)</f>
        <v>0</v>
      </c>
      <c r="AK12" s="3">
        <f>SUM(AB13:AB28)</f>
        <v>0</v>
      </c>
    </row>
    <row r="13" spans="1:43" x14ac:dyDescent="0.25">
      <c r="A13" s="1" t="s">
        <v>54</v>
      </c>
      <c r="B13" s="2" t="s">
        <v>39</v>
      </c>
      <c r="C13" s="2" t="s">
        <v>55</v>
      </c>
      <c r="D13" s="3" t="s">
        <v>56</v>
      </c>
      <c r="E13" s="3" t="s">
        <v>57</v>
      </c>
      <c r="F13" s="3">
        <v>542</v>
      </c>
      <c r="G13" s="3">
        <v>0</v>
      </c>
      <c r="H13" s="3">
        <f>F13*AE13</f>
        <v>0</v>
      </c>
      <c r="I13" s="3">
        <f>J13-H13</f>
        <v>0</v>
      </c>
      <c r="J13" s="3">
        <f>F13*G13</f>
        <v>0</v>
      </c>
      <c r="K13" s="3">
        <v>0</v>
      </c>
      <c r="L13" s="3">
        <f>F13*K13</f>
        <v>0</v>
      </c>
      <c r="M13" s="3" t="s">
        <v>47</v>
      </c>
      <c r="N13" s="3">
        <v>1</v>
      </c>
      <c r="O13" s="3">
        <f>IF(N13=5,I13,0)</f>
        <v>0</v>
      </c>
      <c r="Z13" s="3">
        <f>IF(AD13=0,J13,0)</f>
        <v>0</v>
      </c>
      <c r="AA13" s="3">
        <f>IF(AD13=15,J13,0)</f>
        <v>0</v>
      </c>
      <c r="AB13" s="3">
        <f>IF(AD13=21,J13,0)</f>
        <v>0</v>
      </c>
      <c r="AD13" s="3">
        <v>21</v>
      </c>
      <c r="AE13" s="3">
        <f>G13*AG13</f>
        <v>0</v>
      </c>
      <c r="AF13" s="3">
        <f>G13*(1-AG13)</f>
        <v>0</v>
      </c>
      <c r="AG13" s="3">
        <v>0</v>
      </c>
      <c r="AM13" s="3">
        <f>F13*AE13</f>
        <v>0</v>
      </c>
      <c r="AN13" s="3">
        <f>F13*AF13</f>
        <v>0</v>
      </c>
      <c r="AO13" s="3" t="s">
        <v>58</v>
      </c>
      <c r="AP13" s="3" t="s">
        <v>49</v>
      </c>
      <c r="AQ13" s="13" t="s">
        <v>50</v>
      </c>
    </row>
    <row r="14" spans="1:43" x14ac:dyDescent="0.25">
      <c r="A14" s="1" t="s">
        <v>59</v>
      </c>
      <c r="B14" s="2" t="s">
        <v>39</v>
      </c>
      <c r="C14" s="2" t="s">
        <v>60</v>
      </c>
      <c r="D14" s="3" t="s">
        <v>61</v>
      </c>
      <c r="E14" s="3" t="s">
        <v>57</v>
      </c>
      <c r="F14" s="3">
        <v>1</v>
      </c>
      <c r="G14" s="3">
        <v>0</v>
      </c>
      <c r="H14" s="3">
        <f>F14*AE14</f>
        <v>0</v>
      </c>
      <c r="I14" s="3">
        <f>J14-H14</f>
        <v>0</v>
      </c>
      <c r="J14" s="3">
        <f>F14*G14</f>
        <v>0</v>
      </c>
      <c r="K14" s="3">
        <v>0</v>
      </c>
      <c r="L14" s="3">
        <f>F14*K14</f>
        <v>0</v>
      </c>
      <c r="M14" s="3" t="s">
        <v>47</v>
      </c>
      <c r="N14" s="3">
        <v>1</v>
      </c>
      <c r="O14" s="3">
        <f>IF(N14=5,I14,0)</f>
        <v>0</v>
      </c>
      <c r="Z14" s="3">
        <f>IF(AD14=0,J14,0)</f>
        <v>0</v>
      </c>
      <c r="AA14" s="3">
        <f>IF(AD14=15,J14,0)</f>
        <v>0</v>
      </c>
      <c r="AB14" s="3">
        <f>IF(AD14=21,J14,0)</f>
        <v>0</v>
      </c>
      <c r="AD14" s="3">
        <v>21</v>
      </c>
      <c r="AE14" s="3">
        <f>G14*AG14</f>
        <v>0</v>
      </c>
      <c r="AF14" s="3">
        <f>G14*(1-AG14)</f>
        <v>0</v>
      </c>
      <c r="AG14" s="3">
        <v>0</v>
      </c>
      <c r="AM14" s="3">
        <f>F14*AE14</f>
        <v>0</v>
      </c>
      <c r="AN14" s="3">
        <f>F14*AF14</f>
        <v>0</v>
      </c>
      <c r="AO14" s="3" t="s">
        <v>58</v>
      </c>
      <c r="AP14" s="3" t="s">
        <v>49</v>
      </c>
      <c r="AQ14" s="13" t="s">
        <v>50</v>
      </c>
    </row>
    <row r="15" spans="1:43" ht="12.75" customHeight="1" x14ac:dyDescent="0.25">
      <c r="C15" s="16" t="s">
        <v>62</v>
      </c>
      <c r="D15" s="37" t="s">
        <v>63</v>
      </c>
      <c r="E15" s="37"/>
      <c r="F15" s="37"/>
      <c r="G15" s="37"/>
      <c r="H15" s="37"/>
      <c r="I15" s="37"/>
      <c r="J15" s="37"/>
      <c r="K15" s="37"/>
      <c r="L15" s="37"/>
      <c r="M15" s="37"/>
    </row>
    <row r="16" spans="1:43" x14ac:dyDescent="0.25">
      <c r="A16" s="1" t="s">
        <v>64</v>
      </c>
      <c r="B16" s="2" t="s">
        <v>39</v>
      </c>
      <c r="C16" s="2" t="s">
        <v>65</v>
      </c>
      <c r="D16" s="3" t="s">
        <v>66</v>
      </c>
      <c r="E16" s="3" t="s">
        <v>46</v>
      </c>
      <c r="F16" s="3">
        <v>200</v>
      </c>
      <c r="G16" s="3">
        <v>0</v>
      </c>
      <c r="H16" s="3">
        <f>F16*AE16</f>
        <v>0</v>
      </c>
      <c r="I16" s="3">
        <f>J16-H16</f>
        <v>0</v>
      </c>
      <c r="J16" s="3">
        <f>F16*G16</f>
        <v>0</v>
      </c>
      <c r="K16" s="3">
        <v>0</v>
      </c>
      <c r="L16" s="3">
        <f>F16*K16</f>
        <v>0</v>
      </c>
      <c r="M16" s="3" t="s">
        <v>47</v>
      </c>
      <c r="N16" s="3">
        <v>1</v>
      </c>
      <c r="O16" s="3">
        <f>IF(N16=5,I16,0)</f>
        <v>0</v>
      </c>
      <c r="Z16" s="3">
        <f>IF(AD16=0,J16,0)</f>
        <v>0</v>
      </c>
      <c r="AA16" s="3">
        <f>IF(AD16=15,J16,0)</f>
        <v>0</v>
      </c>
      <c r="AB16" s="3">
        <f>IF(AD16=21,J16,0)</f>
        <v>0</v>
      </c>
      <c r="AD16" s="3">
        <v>21</v>
      </c>
      <c r="AE16" s="3">
        <f>G16*AG16</f>
        <v>0</v>
      </c>
      <c r="AF16" s="3">
        <f>G16*(1-AG16)</f>
        <v>0</v>
      </c>
      <c r="AG16" s="3">
        <v>0</v>
      </c>
      <c r="AM16" s="3">
        <f>F16*AE16</f>
        <v>0</v>
      </c>
      <c r="AN16" s="3">
        <f>F16*AF16</f>
        <v>0</v>
      </c>
      <c r="AO16" s="3" t="s">
        <v>58</v>
      </c>
      <c r="AP16" s="3" t="s">
        <v>49</v>
      </c>
      <c r="AQ16" s="13" t="s">
        <v>50</v>
      </c>
    </row>
    <row r="17" spans="1:43" ht="25.5" customHeight="1" x14ac:dyDescent="0.25">
      <c r="C17" s="16" t="s">
        <v>62</v>
      </c>
      <c r="D17" s="37" t="s">
        <v>67</v>
      </c>
      <c r="E17" s="37"/>
      <c r="F17" s="37"/>
      <c r="G17" s="37"/>
      <c r="H17" s="37"/>
      <c r="I17" s="37"/>
      <c r="J17" s="37"/>
      <c r="K17" s="37"/>
      <c r="L17" s="37"/>
      <c r="M17" s="37"/>
    </row>
    <row r="18" spans="1:43" x14ac:dyDescent="0.25">
      <c r="A18" s="1" t="s">
        <v>68</v>
      </c>
      <c r="B18" s="2" t="s">
        <v>39</v>
      </c>
      <c r="C18" s="2" t="s">
        <v>69</v>
      </c>
      <c r="D18" s="3" t="s">
        <v>70</v>
      </c>
      <c r="E18" s="3" t="s">
        <v>57</v>
      </c>
      <c r="F18" s="3">
        <v>508</v>
      </c>
      <c r="G18" s="3">
        <v>0</v>
      </c>
      <c r="H18" s="3">
        <f>F18*AE18</f>
        <v>0</v>
      </c>
      <c r="I18" s="3">
        <f>J18-H18</f>
        <v>0</v>
      </c>
      <c r="J18" s="3">
        <f>F18*G18</f>
        <v>0</v>
      </c>
      <c r="K18" s="3">
        <v>0</v>
      </c>
      <c r="L18" s="3">
        <f>F18*K18</f>
        <v>0</v>
      </c>
      <c r="M18" s="3" t="s">
        <v>47</v>
      </c>
      <c r="N18" s="3">
        <v>1</v>
      </c>
      <c r="O18" s="3">
        <f>IF(N18=5,I18,0)</f>
        <v>0</v>
      </c>
      <c r="Z18" s="3">
        <f>IF(AD18=0,J18,0)</f>
        <v>0</v>
      </c>
      <c r="AA18" s="3">
        <f>IF(AD18=15,J18,0)</f>
        <v>0</v>
      </c>
      <c r="AB18" s="3">
        <f>IF(AD18=21,J18,0)</f>
        <v>0</v>
      </c>
      <c r="AD18" s="3">
        <v>21</v>
      </c>
      <c r="AE18" s="3">
        <f>G18*AG18</f>
        <v>0</v>
      </c>
      <c r="AF18" s="3">
        <f>G18*(1-AG18)</f>
        <v>0</v>
      </c>
      <c r="AG18" s="3">
        <v>1.46825396825397E-2</v>
      </c>
      <c r="AM18" s="3">
        <f>F18*AE18</f>
        <v>0</v>
      </c>
      <c r="AN18" s="3">
        <f>F18*AF18</f>
        <v>0</v>
      </c>
      <c r="AO18" s="3" t="s">
        <v>58</v>
      </c>
      <c r="AP18" s="3" t="s">
        <v>49</v>
      </c>
      <c r="AQ18" s="13" t="s">
        <v>50</v>
      </c>
    </row>
    <row r="19" spans="1:43" ht="12.75" customHeight="1" x14ac:dyDescent="0.25">
      <c r="C19" s="16" t="s">
        <v>62</v>
      </c>
      <c r="D19" s="37" t="s">
        <v>71</v>
      </c>
      <c r="E19" s="37"/>
      <c r="F19" s="37"/>
      <c r="G19" s="37"/>
      <c r="H19" s="37"/>
      <c r="I19" s="37"/>
      <c r="J19" s="37"/>
      <c r="K19" s="37"/>
      <c r="L19" s="37"/>
      <c r="M19" s="37"/>
    </row>
    <row r="20" spans="1:43" x14ac:dyDescent="0.25">
      <c r="A20" s="1" t="s">
        <v>72</v>
      </c>
      <c r="B20" s="2" t="s">
        <v>39</v>
      </c>
      <c r="C20" s="2" t="s">
        <v>73</v>
      </c>
      <c r="D20" s="3" t="s">
        <v>74</v>
      </c>
      <c r="E20" s="3" t="s">
        <v>57</v>
      </c>
      <c r="F20" s="3">
        <v>34</v>
      </c>
      <c r="G20" s="3">
        <v>0</v>
      </c>
      <c r="H20" s="3">
        <f>F20*AE20</f>
        <v>0</v>
      </c>
      <c r="I20" s="3">
        <f>J20-H20</f>
        <v>0</v>
      </c>
      <c r="J20" s="3">
        <f>F20*G20</f>
        <v>0</v>
      </c>
      <c r="K20" s="3">
        <v>0</v>
      </c>
      <c r="L20" s="3">
        <f>F20*K20</f>
        <v>0</v>
      </c>
      <c r="M20" s="3" t="s">
        <v>47</v>
      </c>
      <c r="N20" s="3">
        <v>1</v>
      </c>
      <c r="O20" s="3">
        <f>IF(N20=5,I20,0)</f>
        <v>0</v>
      </c>
      <c r="Z20" s="3">
        <f>IF(AD20=0,J20,0)</f>
        <v>0</v>
      </c>
      <c r="AA20" s="3">
        <f>IF(AD20=15,J20,0)</f>
        <v>0</v>
      </c>
      <c r="AB20" s="3">
        <f>IF(AD20=21,J20,0)</f>
        <v>0</v>
      </c>
      <c r="AD20" s="3">
        <v>21</v>
      </c>
      <c r="AE20" s="3">
        <f>G20*AG20</f>
        <v>0</v>
      </c>
      <c r="AF20" s="3">
        <f>G20*(1-AG20)</f>
        <v>0</v>
      </c>
      <c r="AG20" s="3">
        <v>9.4871794871794896E-3</v>
      </c>
      <c r="AM20" s="3">
        <f>F20*AE20</f>
        <v>0</v>
      </c>
      <c r="AN20" s="3">
        <f>F20*AF20</f>
        <v>0</v>
      </c>
      <c r="AO20" s="3" t="s">
        <v>58</v>
      </c>
      <c r="AP20" s="3" t="s">
        <v>49</v>
      </c>
      <c r="AQ20" s="13" t="s">
        <v>50</v>
      </c>
    </row>
    <row r="21" spans="1:43" ht="12.75" customHeight="1" x14ac:dyDescent="0.25">
      <c r="C21" s="16" t="s">
        <v>62</v>
      </c>
      <c r="D21" s="37" t="s">
        <v>75</v>
      </c>
      <c r="E21" s="37"/>
      <c r="F21" s="37"/>
      <c r="G21" s="37"/>
      <c r="H21" s="37"/>
      <c r="I21" s="37"/>
      <c r="J21" s="37"/>
      <c r="K21" s="37"/>
      <c r="L21" s="37"/>
      <c r="M21" s="37"/>
    </row>
    <row r="22" spans="1:43" x14ac:dyDescent="0.25">
      <c r="A22" s="1" t="s">
        <v>76</v>
      </c>
      <c r="B22" s="2" t="s">
        <v>39</v>
      </c>
      <c r="C22" s="2" t="s">
        <v>77</v>
      </c>
      <c r="D22" s="3" t="s">
        <v>78</v>
      </c>
      <c r="E22" s="3" t="s">
        <v>57</v>
      </c>
      <c r="F22" s="3">
        <v>1</v>
      </c>
      <c r="G22" s="3">
        <v>0</v>
      </c>
      <c r="H22" s="3">
        <f>F22*AE22</f>
        <v>0</v>
      </c>
      <c r="I22" s="3">
        <f>J22-H22</f>
        <v>0</v>
      </c>
      <c r="J22" s="3">
        <f>F22*G22</f>
        <v>0</v>
      </c>
      <c r="K22" s="3">
        <v>0</v>
      </c>
      <c r="L22" s="3">
        <f>F22*K22</f>
        <v>0</v>
      </c>
      <c r="M22" s="3" t="s">
        <v>47</v>
      </c>
      <c r="N22" s="3">
        <v>1</v>
      </c>
      <c r="O22" s="3">
        <f>IF(N22=5,I22,0)</f>
        <v>0</v>
      </c>
      <c r="Z22" s="3">
        <f>IF(AD22=0,J22,0)</f>
        <v>0</v>
      </c>
      <c r="AA22" s="3">
        <f>IF(AD22=15,J22,0)</f>
        <v>0</v>
      </c>
      <c r="AB22" s="3">
        <f>IF(AD22=21,J22,0)</f>
        <v>0</v>
      </c>
      <c r="AD22" s="3">
        <v>21</v>
      </c>
      <c r="AE22" s="3">
        <f>G22*AG22</f>
        <v>0</v>
      </c>
      <c r="AF22" s="3">
        <f>G22*(1-AG22)</f>
        <v>0</v>
      </c>
      <c r="AG22" s="3">
        <v>6.2116126516343802E-3</v>
      </c>
      <c r="AM22" s="3">
        <f>F22*AE22</f>
        <v>0</v>
      </c>
      <c r="AN22" s="3">
        <f>F22*AF22</f>
        <v>0</v>
      </c>
      <c r="AO22" s="3" t="s">
        <v>58</v>
      </c>
      <c r="AP22" s="3" t="s">
        <v>49</v>
      </c>
      <c r="AQ22" s="13" t="s">
        <v>50</v>
      </c>
    </row>
    <row r="23" spans="1:43" ht="12.75" customHeight="1" x14ac:dyDescent="0.25">
      <c r="C23" s="16" t="s">
        <v>62</v>
      </c>
      <c r="D23" s="37" t="s">
        <v>79</v>
      </c>
      <c r="E23" s="37"/>
      <c r="F23" s="37"/>
      <c r="G23" s="37"/>
      <c r="H23" s="37"/>
      <c r="I23" s="37"/>
      <c r="J23" s="37"/>
      <c r="K23" s="37"/>
      <c r="L23" s="37"/>
      <c r="M23" s="37"/>
    </row>
    <row r="24" spans="1:43" x14ac:dyDescent="0.25">
      <c r="A24" s="1" t="s">
        <v>80</v>
      </c>
      <c r="B24" s="2" t="s">
        <v>39</v>
      </c>
      <c r="C24" s="2" t="s">
        <v>81</v>
      </c>
      <c r="D24" s="3" t="s">
        <v>82</v>
      </c>
      <c r="E24" s="3" t="s">
        <v>57</v>
      </c>
      <c r="F24" s="3">
        <v>1</v>
      </c>
      <c r="G24" s="3">
        <v>0</v>
      </c>
      <c r="H24" s="3">
        <f>F24*AE24</f>
        <v>0</v>
      </c>
      <c r="I24" s="3">
        <f>J24-H24</f>
        <v>0</v>
      </c>
      <c r="J24" s="3">
        <f>F24*G24</f>
        <v>0</v>
      </c>
      <c r="K24" s="3">
        <v>5.5999999999999995E-4</v>
      </c>
      <c r="L24" s="3">
        <f>F24*K24</f>
        <v>5.5999999999999995E-4</v>
      </c>
      <c r="M24" s="3" t="s">
        <v>47</v>
      </c>
      <c r="N24" s="3">
        <v>1</v>
      </c>
      <c r="O24" s="3">
        <f>IF(N24=5,I24,0)</f>
        <v>0</v>
      </c>
      <c r="Z24" s="3">
        <f>IF(AD24=0,J24,0)</f>
        <v>0</v>
      </c>
      <c r="AA24" s="3">
        <f>IF(AD24=15,J24,0)</f>
        <v>0</v>
      </c>
      <c r="AB24" s="3">
        <f>IF(AD24=21,J24,0)</f>
        <v>0</v>
      </c>
      <c r="AD24" s="3">
        <v>21</v>
      </c>
      <c r="AE24" s="3">
        <f>G24*AG24</f>
        <v>0</v>
      </c>
      <c r="AF24" s="3">
        <f>G24*(1-AG24)</f>
        <v>0</v>
      </c>
      <c r="AG24" s="3">
        <v>0.16937142857142901</v>
      </c>
      <c r="AM24" s="3">
        <f>F24*AE24</f>
        <v>0</v>
      </c>
      <c r="AN24" s="3">
        <f>F24*AF24</f>
        <v>0</v>
      </c>
      <c r="AO24" s="3" t="s">
        <v>58</v>
      </c>
      <c r="AP24" s="3" t="s">
        <v>49</v>
      </c>
      <c r="AQ24" s="13" t="s">
        <v>50</v>
      </c>
    </row>
    <row r="25" spans="1:43" ht="12.75" customHeight="1" x14ac:dyDescent="0.25">
      <c r="C25" s="16" t="s">
        <v>62</v>
      </c>
      <c r="D25" s="37" t="s">
        <v>83</v>
      </c>
      <c r="E25" s="37"/>
      <c r="F25" s="37"/>
      <c r="G25" s="37"/>
      <c r="H25" s="37"/>
      <c r="I25" s="37"/>
      <c r="J25" s="37"/>
      <c r="K25" s="37"/>
      <c r="L25" s="37"/>
      <c r="M25" s="37"/>
    </row>
    <row r="26" spans="1:43" x14ac:dyDescent="0.25">
      <c r="A26" s="1" t="s">
        <v>84</v>
      </c>
      <c r="B26" s="2" t="s">
        <v>39</v>
      </c>
      <c r="C26" s="2" t="s">
        <v>85</v>
      </c>
      <c r="D26" s="3" t="s">
        <v>86</v>
      </c>
      <c r="E26" s="3" t="s">
        <v>46</v>
      </c>
      <c r="F26" s="3">
        <v>400</v>
      </c>
      <c r="G26" s="3">
        <v>0</v>
      </c>
      <c r="H26" s="3">
        <f>F26*AE26</f>
        <v>0</v>
      </c>
      <c r="I26" s="3">
        <f>J26-H26</f>
        <v>0</v>
      </c>
      <c r="J26" s="3">
        <f>F26*G26</f>
        <v>0</v>
      </c>
      <c r="K26" s="3">
        <v>0</v>
      </c>
      <c r="L26" s="3">
        <f>F26*K26</f>
        <v>0</v>
      </c>
      <c r="M26" s="3" t="s">
        <v>47</v>
      </c>
      <c r="N26" s="3">
        <v>1</v>
      </c>
      <c r="O26" s="3">
        <f>IF(N26=5,I26,0)</f>
        <v>0</v>
      </c>
      <c r="Z26" s="3">
        <f>IF(AD26=0,J26,0)</f>
        <v>0</v>
      </c>
      <c r="AA26" s="3">
        <f>IF(AD26=15,J26,0)</f>
        <v>0</v>
      </c>
      <c r="AB26" s="3">
        <f>IF(AD26=21,J26,0)</f>
        <v>0</v>
      </c>
      <c r="AD26" s="3">
        <v>21</v>
      </c>
      <c r="AE26" s="3">
        <f>G26*AG26</f>
        <v>0</v>
      </c>
      <c r="AF26" s="3">
        <f>G26*(1-AG26)</f>
        <v>0</v>
      </c>
      <c r="AG26" s="3">
        <v>5.6710775047259E-3</v>
      </c>
      <c r="AM26" s="3">
        <f>F26*AE26</f>
        <v>0</v>
      </c>
      <c r="AN26" s="3">
        <f>F26*AF26</f>
        <v>0</v>
      </c>
      <c r="AO26" s="3" t="s">
        <v>58</v>
      </c>
      <c r="AP26" s="3" t="s">
        <v>49</v>
      </c>
      <c r="AQ26" s="13" t="s">
        <v>50</v>
      </c>
    </row>
    <row r="27" spans="1:43" ht="12.75" customHeight="1" x14ac:dyDescent="0.25">
      <c r="C27" s="16" t="s">
        <v>62</v>
      </c>
      <c r="D27" s="37" t="s">
        <v>87</v>
      </c>
      <c r="E27" s="37"/>
      <c r="F27" s="37"/>
      <c r="G27" s="37"/>
      <c r="H27" s="37"/>
      <c r="I27" s="37"/>
      <c r="J27" s="37"/>
      <c r="K27" s="37"/>
      <c r="L27" s="37"/>
      <c r="M27" s="37"/>
    </row>
    <row r="28" spans="1:43" x14ac:dyDescent="0.25">
      <c r="A28" s="1" t="s">
        <v>88</v>
      </c>
      <c r="B28" s="2" t="s">
        <v>39</v>
      </c>
      <c r="C28" s="2" t="s">
        <v>89</v>
      </c>
      <c r="D28" s="3" t="s">
        <v>90</v>
      </c>
      <c r="E28" s="3" t="s">
        <v>46</v>
      </c>
      <c r="F28" s="3">
        <v>201</v>
      </c>
      <c r="G28" s="3">
        <v>0</v>
      </c>
      <c r="H28" s="3">
        <f>F28*AE28</f>
        <v>0</v>
      </c>
      <c r="I28" s="3">
        <f>J28-H28</f>
        <v>0</v>
      </c>
      <c r="J28" s="3">
        <f>F28*G28</f>
        <v>0</v>
      </c>
      <c r="K28" s="3">
        <v>0</v>
      </c>
      <c r="L28" s="3">
        <f>F28*K28</f>
        <v>0</v>
      </c>
      <c r="M28" s="3" t="s">
        <v>47</v>
      </c>
      <c r="N28" s="3">
        <v>1</v>
      </c>
      <c r="O28" s="3">
        <f>IF(N28=5,I28,0)</f>
        <v>0</v>
      </c>
      <c r="Z28" s="3">
        <f>IF(AD28=0,J28,0)</f>
        <v>0</v>
      </c>
      <c r="AA28" s="3">
        <f>IF(AD28=15,J28,0)</f>
        <v>0</v>
      </c>
      <c r="AB28" s="3">
        <f>IF(AD28=21,J28,0)</f>
        <v>0</v>
      </c>
      <c r="AD28" s="3">
        <v>21</v>
      </c>
      <c r="AE28" s="3">
        <f>G28*AG28</f>
        <v>0</v>
      </c>
      <c r="AF28" s="3">
        <f>G28*(1-AG28)</f>
        <v>0</v>
      </c>
      <c r="AG28" s="3">
        <v>0</v>
      </c>
      <c r="AM28" s="3">
        <f>F28*AE28</f>
        <v>0</v>
      </c>
      <c r="AN28" s="3">
        <f>F28*AF28</f>
        <v>0</v>
      </c>
      <c r="AO28" s="3" t="s">
        <v>58</v>
      </c>
      <c r="AP28" s="3" t="s">
        <v>49</v>
      </c>
      <c r="AQ28" s="13" t="s">
        <v>50</v>
      </c>
    </row>
    <row r="29" spans="1:43" ht="12.75" customHeight="1" x14ac:dyDescent="0.25">
      <c r="C29" s="16" t="s">
        <v>62</v>
      </c>
      <c r="D29" s="37" t="s">
        <v>91</v>
      </c>
      <c r="E29" s="37"/>
      <c r="F29" s="37"/>
      <c r="G29" s="37"/>
      <c r="H29" s="37"/>
      <c r="I29" s="37"/>
      <c r="J29" s="37"/>
      <c r="K29" s="37"/>
      <c r="L29" s="37"/>
      <c r="M29" s="37"/>
    </row>
    <row r="30" spans="1:43" x14ac:dyDescent="0.25">
      <c r="A30" s="14"/>
      <c r="B30" s="15" t="s">
        <v>39</v>
      </c>
      <c r="C30" s="15" t="s">
        <v>92</v>
      </c>
      <c r="D30" s="13" t="s">
        <v>93</v>
      </c>
      <c r="E30" s="13"/>
      <c r="F30" s="13"/>
      <c r="G30" s="13"/>
      <c r="H30" s="13">
        <f>SUM(H31:H31)</f>
        <v>0</v>
      </c>
      <c r="I30" s="13">
        <f>SUM(I31:I31)</f>
        <v>0</v>
      </c>
      <c r="J30" s="13">
        <f>H30+I30</f>
        <v>0</v>
      </c>
      <c r="K30" s="13"/>
      <c r="L30" s="13">
        <f>SUM(L31:L31)</f>
        <v>0</v>
      </c>
      <c r="M30" s="13"/>
      <c r="P30" s="13">
        <f>IF(Q30="PR",J30,SUM(O31:O31))</f>
        <v>0</v>
      </c>
      <c r="Q30" s="13" t="s">
        <v>42</v>
      </c>
      <c r="R30" s="13">
        <f>IF(Q30="HS",H30,0)</f>
        <v>0</v>
      </c>
      <c r="S30" s="13">
        <f>IF(Q30="HS",I30-P30,0)</f>
        <v>0</v>
      </c>
      <c r="T30" s="13">
        <f>IF(Q30="PS",H30,0)</f>
        <v>0</v>
      </c>
      <c r="U30" s="13">
        <f>IF(Q30="PS",I30-P30,0)</f>
        <v>0</v>
      </c>
      <c r="V30" s="13">
        <f>IF(Q30="MP",H30,0)</f>
        <v>0</v>
      </c>
      <c r="W30" s="13">
        <f>IF(Q30="MP",I30-P30,0)</f>
        <v>0</v>
      </c>
      <c r="X30" s="13">
        <f>IF(Q30="OM",H30,0)</f>
        <v>0</v>
      </c>
      <c r="Y30" s="13">
        <v>19</v>
      </c>
      <c r="AI30" s="3">
        <f>SUM(Z31:Z31)</f>
        <v>0</v>
      </c>
      <c r="AJ30" s="3">
        <f>SUM(AA31:AA31)</f>
        <v>0</v>
      </c>
      <c r="AK30" s="3">
        <f>SUM(AB31:AB31)</f>
        <v>0</v>
      </c>
    </row>
    <row r="31" spans="1:43" x14ac:dyDescent="0.25">
      <c r="A31" s="1" t="s">
        <v>40</v>
      </c>
      <c r="B31" s="2" t="s">
        <v>39</v>
      </c>
      <c r="C31" s="2" t="s">
        <v>94</v>
      </c>
      <c r="D31" s="3" t="s">
        <v>95</v>
      </c>
      <c r="E31" s="3" t="s">
        <v>96</v>
      </c>
      <c r="F31" s="3">
        <v>2</v>
      </c>
      <c r="G31" s="3">
        <v>0</v>
      </c>
      <c r="H31" s="3">
        <f>F31*AE31</f>
        <v>0</v>
      </c>
      <c r="I31" s="3">
        <f>J31-H31</f>
        <v>0</v>
      </c>
      <c r="J31" s="3">
        <f>F31*G31</f>
        <v>0</v>
      </c>
      <c r="K31" s="3">
        <v>0</v>
      </c>
      <c r="L31" s="3">
        <f>F31*K31</f>
        <v>0</v>
      </c>
      <c r="M31" s="3" t="s">
        <v>47</v>
      </c>
      <c r="N31" s="3">
        <v>1</v>
      </c>
      <c r="O31" s="3">
        <f>IF(N31=5,I31,0)</f>
        <v>0</v>
      </c>
      <c r="Z31" s="3">
        <f>IF(AD31=0,J31,0)</f>
        <v>0</v>
      </c>
      <c r="AA31" s="3">
        <f>IF(AD31=15,J31,0)</f>
        <v>0</v>
      </c>
      <c r="AB31" s="3">
        <f>IF(AD31=21,J31,0)</f>
        <v>0</v>
      </c>
      <c r="AD31" s="3">
        <v>21</v>
      </c>
      <c r="AE31" s="3">
        <f>G31*AG31</f>
        <v>0</v>
      </c>
      <c r="AF31" s="3">
        <f>G31*(1-AG31)</f>
        <v>0</v>
      </c>
      <c r="AG31" s="3">
        <v>0</v>
      </c>
      <c r="AM31" s="3">
        <f>F31*AE31</f>
        <v>0</v>
      </c>
      <c r="AN31" s="3">
        <f>F31*AF31</f>
        <v>0</v>
      </c>
      <c r="AO31" s="3" t="s">
        <v>97</v>
      </c>
      <c r="AP31" s="3" t="s">
        <v>49</v>
      </c>
      <c r="AQ31" s="13" t="s">
        <v>50</v>
      </c>
    </row>
    <row r="32" spans="1:43" ht="12.75" customHeight="1" x14ac:dyDescent="0.25">
      <c r="C32" s="16" t="s">
        <v>62</v>
      </c>
      <c r="D32" s="37" t="s">
        <v>98</v>
      </c>
      <c r="E32" s="37"/>
      <c r="F32" s="37"/>
      <c r="G32" s="37"/>
      <c r="H32" s="37"/>
      <c r="I32" s="37"/>
      <c r="J32" s="37"/>
      <c r="K32" s="37"/>
      <c r="L32" s="37"/>
      <c r="M32" s="37"/>
    </row>
    <row r="33" spans="1:43" x14ac:dyDescent="0.25">
      <c r="A33" s="14"/>
      <c r="B33" s="15" t="s">
        <v>39</v>
      </c>
      <c r="C33" s="15" t="s">
        <v>99</v>
      </c>
      <c r="D33" s="13" t="s">
        <v>100</v>
      </c>
      <c r="E33" s="13"/>
      <c r="F33" s="13"/>
      <c r="G33" s="13"/>
      <c r="H33" s="13">
        <f>SUM(H34:H34)</f>
        <v>0</v>
      </c>
      <c r="I33" s="13">
        <f>SUM(I34:I34)</f>
        <v>0</v>
      </c>
      <c r="J33" s="13">
        <f>H33+I33</f>
        <v>0</v>
      </c>
      <c r="K33" s="13"/>
      <c r="L33" s="13">
        <f>SUM(L34:L34)</f>
        <v>0</v>
      </c>
      <c r="M33" s="13"/>
      <c r="P33" s="13">
        <f>IF(Q33="PR",J33,SUM(O34:O34))</f>
        <v>0</v>
      </c>
      <c r="Q33" s="13"/>
      <c r="R33" s="13">
        <f>IF(Q33="HS",H33,0)</f>
        <v>0</v>
      </c>
      <c r="S33" s="13">
        <f>IF(Q33="HS",I33-P33,0)</f>
        <v>0</v>
      </c>
      <c r="T33" s="13">
        <f>IF(Q33="PS",H33,0)</f>
        <v>0</v>
      </c>
      <c r="U33" s="13">
        <f>IF(Q33="PS",I33-P33,0)</f>
        <v>0</v>
      </c>
      <c r="V33" s="13">
        <f>IF(Q33="MP",H33,0)</f>
        <v>0</v>
      </c>
      <c r="W33" s="13">
        <f>IF(Q33="MP",I33-P33,0)</f>
        <v>0</v>
      </c>
      <c r="X33" s="13">
        <f>IF(Q33="OM",H33,0)</f>
        <v>0</v>
      </c>
      <c r="Y33" s="13" t="s">
        <v>99</v>
      </c>
      <c r="AI33" s="3">
        <f>SUM(Z34:Z34)</f>
        <v>0</v>
      </c>
      <c r="AJ33" s="3">
        <f>SUM(AA34:AA34)</f>
        <v>0</v>
      </c>
      <c r="AK33" s="3">
        <f>SUM(AB34:AB34)</f>
        <v>0</v>
      </c>
    </row>
    <row r="34" spans="1:43" x14ac:dyDescent="0.25">
      <c r="A34" s="1" t="s">
        <v>101</v>
      </c>
      <c r="B34" s="2" t="s">
        <v>39</v>
      </c>
      <c r="C34" s="2" t="s">
        <v>102</v>
      </c>
      <c r="D34" s="3" t="s">
        <v>103</v>
      </c>
      <c r="E34" s="3" t="s">
        <v>96</v>
      </c>
      <c r="F34" s="3">
        <v>4.1500000000000004</v>
      </c>
      <c r="G34" s="3">
        <v>0</v>
      </c>
      <c r="H34" s="3">
        <f>F34*AE34</f>
        <v>0</v>
      </c>
      <c r="I34" s="3">
        <f>J34-H34</f>
        <v>0</v>
      </c>
      <c r="J34" s="3">
        <f>F34*G34</f>
        <v>0</v>
      </c>
      <c r="K34" s="3">
        <v>0</v>
      </c>
      <c r="L34" s="3">
        <f>F34*K34</f>
        <v>0</v>
      </c>
      <c r="M34" s="3" t="s">
        <v>47</v>
      </c>
      <c r="N34" s="3">
        <v>5</v>
      </c>
      <c r="O34" s="3">
        <f>IF(N34=5,I34,0)</f>
        <v>0</v>
      </c>
      <c r="Z34" s="3">
        <f>IF(AD34=0,J34,0)</f>
        <v>0</v>
      </c>
      <c r="AA34" s="3">
        <f>IF(AD34=15,J34,0)</f>
        <v>0</v>
      </c>
      <c r="AB34" s="3">
        <f>IF(AD34=21,J34,0)</f>
        <v>0</v>
      </c>
      <c r="AD34" s="3">
        <v>21</v>
      </c>
      <c r="AE34" s="3">
        <f>G34*AG34</f>
        <v>0</v>
      </c>
      <c r="AF34" s="3">
        <f>G34*(1-AG34)</f>
        <v>0</v>
      </c>
      <c r="AG34" s="3">
        <v>0</v>
      </c>
      <c r="AM34" s="3">
        <f>F34*AE34</f>
        <v>0</v>
      </c>
      <c r="AN34" s="3">
        <f>F34*AF34</f>
        <v>0</v>
      </c>
      <c r="AO34" s="3" t="s">
        <v>104</v>
      </c>
      <c r="AP34" s="3" t="s">
        <v>105</v>
      </c>
      <c r="AQ34" s="13" t="s">
        <v>50</v>
      </c>
    </row>
    <row r="35" spans="1:43" ht="12.75" customHeight="1" x14ac:dyDescent="0.25">
      <c r="C35" s="16" t="s">
        <v>62</v>
      </c>
      <c r="D35" s="37" t="s">
        <v>106</v>
      </c>
      <c r="E35" s="37"/>
      <c r="F35" s="37"/>
      <c r="G35" s="37"/>
      <c r="H35" s="37"/>
      <c r="I35" s="37"/>
      <c r="J35" s="37"/>
      <c r="K35" s="37"/>
      <c r="L35" s="37"/>
      <c r="M35" s="37"/>
    </row>
    <row r="36" spans="1:43" x14ac:dyDescent="0.25">
      <c r="A36" s="14"/>
      <c r="B36" s="15" t="s">
        <v>39</v>
      </c>
      <c r="C36" s="15" t="s">
        <v>107</v>
      </c>
      <c r="D36" s="13" t="s">
        <v>41</v>
      </c>
      <c r="E36" s="13"/>
      <c r="F36" s="13"/>
      <c r="G36" s="13"/>
      <c r="H36" s="13">
        <f>SUM(H37:H37)</f>
        <v>0</v>
      </c>
      <c r="I36" s="13">
        <f>SUM(I37:I37)</f>
        <v>0</v>
      </c>
      <c r="J36" s="13">
        <f>H36+I36</f>
        <v>0</v>
      </c>
      <c r="K36" s="13"/>
      <c r="L36" s="13">
        <f>SUM(L37:L37)</f>
        <v>0</v>
      </c>
      <c r="M36" s="13"/>
      <c r="P36" s="13">
        <f>IF(Q36="PR",J36,SUM(O37:O37))</f>
        <v>0</v>
      </c>
      <c r="Q36" s="13"/>
      <c r="R36" s="13">
        <f>IF(Q36="HS",H36,0)</f>
        <v>0</v>
      </c>
      <c r="S36" s="13">
        <f>IF(Q36="HS",I36-P36,0)</f>
        <v>0</v>
      </c>
      <c r="T36" s="13">
        <f>IF(Q36="PS",H36,0)</f>
        <v>0</v>
      </c>
      <c r="U36" s="13">
        <f>IF(Q36="PS",I36-P36,0)</f>
        <v>0</v>
      </c>
      <c r="V36" s="13">
        <f>IF(Q36="MP",H36,0)</f>
        <v>0</v>
      </c>
      <c r="W36" s="13">
        <f>IF(Q36="MP",I36-P36,0)</f>
        <v>0</v>
      </c>
      <c r="X36" s="13">
        <f>IF(Q36="OM",H36,0)</f>
        <v>0</v>
      </c>
      <c r="Y36" s="13" t="s">
        <v>107</v>
      </c>
      <c r="AI36" s="3">
        <f>SUM(Z37:Z37)</f>
        <v>0</v>
      </c>
      <c r="AJ36" s="3">
        <f>SUM(AA37:AA37)</f>
        <v>0</v>
      </c>
      <c r="AK36" s="3">
        <f>SUM(AB37:AB37)</f>
        <v>0</v>
      </c>
    </row>
    <row r="37" spans="1:43" x14ac:dyDescent="0.25">
      <c r="A37" s="1" t="s">
        <v>108</v>
      </c>
      <c r="B37" s="2" t="s">
        <v>39</v>
      </c>
      <c r="C37" s="2" t="s">
        <v>109</v>
      </c>
      <c r="D37" s="3" t="s">
        <v>110</v>
      </c>
      <c r="E37" s="3" t="s">
        <v>111</v>
      </c>
      <c r="F37" s="3">
        <v>1</v>
      </c>
      <c r="G37" s="3">
        <v>0</v>
      </c>
      <c r="H37" s="3">
        <f>F37*AE37</f>
        <v>0</v>
      </c>
      <c r="I37" s="3">
        <f>J37-H37</f>
        <v>0</v>
      </c>
      <c r="J37" s="3">
        <f>F37*G37</f>
        <v>0</v>
      </c>
      <c r="K37" s="3">
        <v>0</v>
      </c>
      <c r="L37" s="3">
        <f>F37*K37</f>
        <v>0</v>
      </c>
      <c r="N37" s="3">
        <v>1</v>
      </c>
      <c r="O37" s="3">
        <f>IF(N37=5,I37,0)</f>
        <v>0</v>
      </c>
      <c r="Z37" s="3">
        <f>IF(AD37=0,J37,0)</f>
        <v>0</v>
      </c>
      <c r="AA37" s="3">
        <f>IF(AD37=15,J37,0)</f>
        <v>0</v>
      </c>
      <c r="AB37" s="3">
        <f>IF(AD37=21,J37,0)</f>
        <v>0</v>
      </c>
      <c r="AD37" s="3">
        <v>21</v>
      </c>
      <c r="AE37" s="3">
        <f>G37*AG37</f>
        <v>0</v>
      </c>
      <c r="AF37" s="3">
        <f>G37*(1-AG37)</f>
        <v>0</v>
      </c>
      <c r="AG37" s="3">
        <v>1</v>
      </c>
      <c r="AM37" s="3">
        <f>F37*AE37</f>
        <v>0</v>
      </c>
      <c r="AN37" s="3">
        <f>F37*AF37</f>
        <v>0</v>
      </c>
      <c r="AO37" s="3" t="s">
        <v>112</v>
      </c>
      <c r="AP37" s="3" t="s">
        <v>105</v>
      </c>
      <c r="AQ37" s="13" t="s">
        <v>50</v>
      </c>
    </row>
    <row r="38" spans="1:43" ht="76.5" customHeight="1" x14ac:dyDescent="0.25">
      <c r="C38" s="16" t="s">
        <v>62</v>
      </c>
      <c r="D38" s="37" t="s">
        <v>113</v>
      </c>
      <c r="E38" s="37"/>
      <c r="F38" s="37"/>
      <c r="G38" s="37"/>
      <c r="H38" s="37"/>
      <c r="I38" s="37"/>
      <c r="J38" s="37"/>
      <c r="K38" s="37"/>
      <c r="L38" s="37"/>
      <c r="M38" s="37"/>
    </row>
    <row r="39" spans="1:43" x14ac:dyDescent="0.25">
      <c r="A39" s="14"/>
      <c r="B39" s="15" t="s">
        <v>39</v>
      </c>
      <c r="C39" s="15" t="s">
        <v>114</v>
      </c>
      <c r="D39" s="13" t="s">
        <v>115</v>
      </c>
      <c r="E39" s="13"/>
      <c r="F39" s="13"/>
      <c r="G39" s="13"/>
      <c r="H39" s="13">
        <f>SUM(H40:H40)</f>
        <v>0</v>
      </c>
      <c r="I39" s="13">
        <f>SUM(I40:I40)</f>
        <v>0</v>
      </c>
      <c r="J39" s="13">
        <f>H39+I39</f>
        <v>0</v>
      </c>
      <c r="K39" s="13"/>
      <c r="L39" s="13">
        <f>SUM(L40:L40)</f>
        <v>0</v>
      </c>
      <c r="M39" s="13"/>
      <c r="P39" s="13">
        <f>IF(Q39="PR",J39,SUM(O40:O40))</f>
        <v>0</v>
      </c>
      <c r="Q39" s="13"/>
      <c r="R39" s="13">
        <f>IF(Q39="HS",H39,0)</f>
        <v>0</v>
      </c>
      <c r="S39" s="13">
        <f>IF(Q39="HS",I39-P39,0)</f>
        <v>0</v>
      </c>
      <c r="T39" s="13">
        <f>IF(Q39="PS",H39,0)</f>
        <v>0</v>
      </c>
      <c r="U39" s="13">
        <f>IF(Q39="PS",I39-P39,0)</f>
        <v>0</v>
      </c>
      <c r="V39" s="13">
        <f>IF(Q39="MP",H39,0)</f>
        <v>0</v>
      </c>
      <c r="W39" s="13">
        <f>IF(Q39="MP",I39-P39,0)</f>
        <v>0</v>
      </c>
      <c r="X39" s="13">
        <f>IF(Q39="OM",H39,0)</f>
        <v>0</v>
      </c>
      <c r="Y39" s="13" t="s">
        <v>114</v>
      </c>
      <c r="AI39" s="3">
        <f>SUM(Z40:Z40)</f>
        <v>0</v>
      </c>
      <c r="AJ39" s="3">
        <f>SUM(AA40:AA40)</f>
        <v>0</v>
      </c>
      <c r="AK39" s="3">
        <f>SUM(AB40:AB40)</f>
        <v>0</v>
      </c>
    </row>
    <row r="40" spans="1:43" x14ac:dyDescent="0.25">
      <c r="A40" s="1" t="s">
        <v>116</v>
      </c>
      <c r="B40" s="2" t="s">
        <v>39</v>
      </c>
      <c r="C40" s="2" t="s">
        <v>114</v>
      </c>
      <c r="D40" s="3" t="s">
        <v>117</v>
      </c>
      <c r="F40" s="3">
        <v>542</v>
      </c>
      <c r="G40" s="3">
        <v>0</v>
      </c>
      <c r="H40" s="3">
        <f>F40*AE40</f>
        <v>0</v>
      </c>
      <c r="I40" s="3">
        <f>J40-H40</f>
        <v>0</v>
      </c>
      <c r="J40" s="3">
        <f>F40*G40</f>
        <v>0</v>
      </c>
      <c r="K40" s="3">
        <v>0</v>
      </c>
      <c r="L40" s="3">
        <f>F40*K40</f>
        <v>0</v>
      </c>
      <c r="N40" s="3">
        <v>1</v>
      </c>
      <c r="O40" s="3">
        <f>IF(N40=5,I40,0)</f>
        <v>0</v>
      </c>
      <c r="Z40" s="3">
        <f>IF(AD40=0,J40,0)</f>
        <v>0</v>
      </c>
      <c r="AA40" s="3">
        <f>IF(AD40=15,J40,0)</f>
        <v>0</v>
      </c>
      <c r="AB40" s="3">
        <f>IF(AD40=21,J40,0)</f>
        <v>0</v>
      </c>
      <c r="AD40" s="3">
        <v>21</v>
      </c>
      <c r="AE40" s="3">
        <f>G40*AG40</f>
        <v>0</v>
      </c>
      <c r="AF40" s="3">
        <f>G40*(1-AG40)</f>
        <v>0</v>
      </c>
      <c r="AG40" s="3">
        <v>1</v>
      </c>
      <c r="AM40" s="3">
        <f>F40*AE40</f>
        <v>0</v>
      </c>
      <c r="AN40" s="3">
        <f>F40*AF40</f>
        <v>0</v>
      </c>
      <c r="AO40" s="3" t="s">
        <v>118</v>
      </c>
      <c r="AP40" s="3" t="s">
        <v>105</v>
      </c>
      <c r="AQ40" s="13" t="s">
        <v>50</v>
      </c>
    </row>
    <row r="41" spans="1:43" x14ac:dyDescent="0.25">
      <c r="A41" s="14"/>
      <c r="B41" s="15" t="s">
        <v>39</v>
      </c>
      <c r="C41" s="15" t="s">
        <v>119</v>
      </c>
      <c r="D41" s="13" t="s">
        <v>115</v>
      </c>
      <c r="E41" s="13"/>
      <c r="F41" s="13"/>
      <c r="G41" s="13"/>
      <c r="H41" s="13">
        <f>SUM(H42:H42)</f>
        <v>0</v>
      </c>
      <c r="I41" s="13">
        <f>SUM(I42:I42)</f>
        <v>0</v>
      </c>
      <c r="J41" s="13">
        <f>H41+I41</f>
        <v>0</v>
      </c>
      <c r="K41" s="13"/>
      <c r="L41" s="13">
        <f>SUM(L42:L42)</f>
        <v>0</v>
      </c>
      <c r="M41" s="13"/>
      <c r="P41" s="13">
        <f>IF(Q41="PR",J41,SUM(O42:O42))</f>
        <v>0</v>
      </c>
      <c r="Q41" s="13"/>
      <c r="R41" s="13">
        <f>IF(Q41="HS",H41,0)</f>
        <v>0</v>
      </c>
      <c r="S41" s="13">
        <f>IF(Q41="HS",I41-P41,0)</f>
        <v>0</v>
      </c>
      <c r="T41" s="13">
        <f>IF(Q41="PS",H41,0)</f>
        <v>0</v>
      </c>
      <c r="U41" s="13">
        <f>IF(Q41="PS",I41-P41,0)</f>
        <v>0</v>
      </c>
      <c r="V41" s="13">
        <f>IF(Q41="MP",H41,0)</f>
        <v>0</v>
      </c>
      <c r="W41" s="13">
        <f>IF(Q41="MP",I41-P41,0)</f>
        <v>0</v>
      </c>
      <c r="X41" s="13">
        <f>IF(Q41="OM",H41,0)</f>
        <v>0</v>
      </c>
      <c r="Y41" s="13" t="s">
        <v>119</v>
      </c>
      <c r="AI41" s="3">
        <f>SUM(Z42:Z42)</f>
        <v>0</v>
      </c>
      <c r="AJ41" s="3">
        <f>SUM(AA42:AA42)</f>
        <v>0</v>
      </c>
      <c r="AK41" s="3">
        <f>SUM(AB42:AB42)</f>
        <v>0</v>
      </c>
    </row>
    <row r="42" spans="1:43" x14ac:dyDescent="0.25">
      <c r="A42" s="1" t="s">
        <v>120</v>
      </c>
      <c r="B42" s="2" t="s">
        <v>39</v>
      </c>
      <c r="C42" s="2" t="s">
        <v>119</v>
      </c>
      <c r="D42" s="3" t="s">
        <v>121</v>
      </c>
      <c r="F42" s="3">
        <v>1</v>
      </c>
      <c r="G42" s="3">
        <v>0</v>
      </c>
      <c r="H42" s="3">
        <f>F42*AE42</f>
        <v>0</v>
      </c>
      <c r="I42" s="3">
        <f>J42-H42</f>
        <v>0</v>
      </c>
      <c r="J42" s="3">
        <f>F42*G42</f>
        <v>0</v>
      </c>
      <c r="K42" s="3">
        <v>0</v>
      </c>
      <c r="L42" s="3">
        <f>F42*K42</f>
        <v>0</v>
      </c>
      <c r="N42" s="3">
        <v>1</v>
      </c>
      <c r="O42" s="3">
        <f>IF(N42=5,I42,0)</f>
        <v>0</v>
      </c>
      <c r="Z42" s="3">
        <f>IF(AD42=0,J42,0)</f>
        <v>0</v>
      </c>
      <c r="AA42" s="3">
        <f>IF(AD42=15,J42,0)</f>
        <v>0</v>
      </c>
      <c r="AB42" s="3">
        <f>IF(AD42=21,J42,0)</f>
        <v>0</v>
      </c>
      <c r="AD42" s="3">
        <v>21</v>
      </c>
      <c r="AE42" s="3">
        <f>G42*AG42</f>
        <v>0</v>
      </c>
      <c r="AF42" s="3">
        <f>G42*(1-AG42)</f>
        <v>0</v>
      </c>
      <c r="AG42" s="3">
        <v>1</v>
      </c>
      <c r="AM42" s="3">
        <f>F42*AE42</f>
        <v>0</v>
      </c>
      <c r="AN42" s="3">
        <f>F42*AF42</f>
        <v>0</v>
      </c>
      <c r="AO42" s="3" t="s">
        <v>122</v>
      </c>
      <c r="AP42" s="3" t="s">
        <v>105</v>
      </c>
      <c r="AQ42" s="13" t="s">
        <v>50</v>
      </c>
    </row>
    <row r="43" spans="1:43" x14ac:dyDescent="0.25">
      <c r="A43" s="14"/>
      <c r="B43" s="15" t="s">
        <v>39</v>
      </c>
      <c r="C43" s="15" t="s">
        <v>123</v>
      </c>
      <c r="D43" s="13" t="s">
        <v>124</v>
      </c>
      <c r="E43" s="13"/>
      <c r="F43" s="13"/>
      <c r="G43" s="13"/>
      <c r="H43" s="13">
        <f>SUM(H44:H56)</f>
        <v>0</v>
      </c>
      <c r="I43" s="13">
        <f>SUM(I44:I56)</f>
        <v>0</v>
      </c>
      <c r="J43" s="13">
        <f>H43+I43</f>
        <v>0</v>
      </c>
      <c r="K43" s="13"/>
      <c r="L43" s="13">
        <f>SUM(L44:L56)</f>
        <v>0</v>
      </c>
      <c r="M43" s="13"/>
      <c r="P43" s="13">
        <f>IF(Q43="PR",J43,SUM(O44:O56))</f>
        <v>0</v>
      </c>
      <c r="Q43" s="13"/>
      <c r="R43" s="13">
        <f>IF(Q43="HS",H43,0)</f>
        <v>0</v>
      </c>
      <c r="S43" s="13">
        <f>IF(Q43="HS",I43-P43,0)</f>
        <v>0</v>
      </c>
      <c r="T43" s="13">
        <f>IF(Q43="PS",H43,0)</f>
        <v>0</v>
      </c>
      <c r="U43" s="13">
        <f>IF(Q43="PS",I43-P43,0)</f>
        <v>0</v>
      </c>
      <c r="V43" s="13">
        <f>IF(Q43="MP",H43,0)</f>
        <v>0</v>
      </c>
      <c r="W43" s="13">
        <f>IF(Q43="MP",I43-P43,0)</f>
        <v>0</v>
      </c>
      <c r="X43" s="13">
        <f>IF(Q43="OM",H43,0)</f>
        <v>0</v>
      </c>
      <c r="Y43" s="13" t="s">
        <v>123</v>
      </c>
      <c r="AI43" s="3">
        <f>SUM(Z44:Z56)</f>
        <v>0</v>
      </c>
      <c r="AJ43" s="3">
        <f>SUM(AA44:AA56)</f>
        <v>0</v>
      </c>
      <c r="AK43" s="3">
        <f>SUM(AB44:AB56)</f>
        <v>0</v>
      </c>
    </row>
    <row r="44" spans="1:43" x14ac:dyDescent="0.25">
      <c r="A44" s="1" t="s">
        <v>125</v>
      </c>
      <c r="B44" s="2" t="s">
        <v>39</v>
      </c>
      <c r="C44" s="2" t="s">
        <v>123</v>
      </c>
      <c r="D44" s="3" t="s">
        <v>126</v>
      </c>
      <c r="E44" s="3" t="s">
        <v>46</v>
      </c>
      <c r="F44" s="3">
        <v>201</v>
      </c>
      <c r="G44" s="3">
        <v>0</v>
      </c>
      <c r="H44" s="3">
        <f>F44*AE44</f>
        <v>0</v>
      </c>
      <c r="I44" s="3">
        <f>J44-H44</f>
        <v>0</v>
      </c>
      <c r="J44" s="3">
        <f>F44*G44</f>
        <v>0</v>
      </c>
      <c r="K44" s="3">
        <v>0</v>
      </c>
      <c r="L44" s="3">
        <f>F44*K44</f>
        <v>0</v>
      </c>
      <c r="N44" s="3">
        <v>1</v>
      </c>
      <c r="O44" s="3">
        <f>IF(N44=5,I44,0)</f>
        <v>0</v>
      </c>
      <c r="Z44" s="3">
        <f>IF(AD44=0,J44,0)</f>
        <v>0</v>
      </c>
      <c r="AA44" s="3">
        <f>IF(AD44=15,J44,0)</f>
        <v>0</v>
      </c>
      <c r="AB44" s="3">
        <f>IF(AD44=21,J44,0)</f>
        <v>0</v>
      </c>
      <c r="AD44" s="3">
        <v>21</v>
      </c>
      <c r="AE44" s="3">
        <f>G44*AG44</f>
        <v>0</v>
      </c>
      <c r="AF44" s="3">
        <f>G44*(1-AG44)</f>
        <v>0</v>
      </c>
      <c r="AG44" s="3">
        <v>1</v>
      </c>
      <c r="AM44" s="3">
        <f>F44*AE44</f>
        <v>0</v>
      </c>
      <c r="AN44" s="3">
        <f>F44*AF44</f>
        <v>0</v>
      </c>
      <c r="AO44" s="3" t="s">
        <v>127</v>
      </c>
      <c r="AP44" s="3" t="s">
        <v>105</v>
      </c>
      <c r="AQ44" s="13" t="s">
        <v>50</v>
      </c>
    </row>
    <row r="45" spans="1:43" ht="12.75" customHeight="1" x14ac:dyDescent="0.25">
      <c r="C45" s="16" t="s">
        <v>62</v>
      </c>
      <c r="D45" s="37" t="s">
        <v>128</v>
      </c>
      <c r="E45" s="37"/>
      <c r="F45" s="37"/>
      <c r="G45" s="37"/>
      <c r="H45" s="37"/>
      <c r="I45" s="37"/>
      <c r="J45" s="37"/>
      <c r="K45" s="37"/>
      <c r="L45" s="37"/>
      <c r="M45" s="37"/>
    </row>
    <row r="46" spans="1:43" x14ac:dyDescent="0.25">
      <c r="A46" s="1" t="s">
        <v>129</v>
      </c>
      <c r="B46" s="2" t="s">
        <v>39</v>
      </c>
      <c r="C46" s="2" t="s">
        <v>130</v>
      </c>
      <c r="D46" s="3" t="s">
        <v>131</v>
      </c>
      <c r="E46" s="3" t="s">
        <v>132</v>
      </c>
      <c r="F46" s="3">
        <v>1</v>
      </c>
      <c r="G46" s="3">
        <v>0</v>
      </c>
      <c r="H46" s="3">
        <f>F46*AE46</f>
        <v>0</v>
      </c>
      <c r="I46" s="3">
        <f>J46-H46</f>
        <v>0</v>
      </c>
      <c r="J46" s="3">
        <f>F46*G46</f>
        <v>0</v>
      </c>
      <c r="K46" s="3">
        <v>0</v>
      </c>
      <c r="L46" s="3">
        <f>F46*K46</f>
        <v>0</v>
      </c>
      <c r="N46" s="3">
        <v>1</v>
      </c>
      <c r="O46" s="3">
        <f>IF(N46=5,I46,0)</f>
        <v>0</v>
      </c>
      <c r="Z46" s="3">
        <f>IF(AD46=0,J46,0)</f>
        <v>0</v>
      </c>
      <c r="AA46" s="3">
        <f>IF(AD46=15,J46,0)</f>
        <v>0</v>
      </c>
      <c r="AB46" s="3">
        <f>IF(AD46=21,J46,0)</f>
        <v>0</v>
      </c>
      <c r="AD46" s="3">
        <v>21</v>
      </c>
      <c r="AE46" s="3">
        <f>G46*AG46</f>
        <v>0</v>
      </c>
      <c r="AF46" s="3">
        <f>G46*(1-AG46)</f>
        <v>0</v>
      </c>
      <c r="AG46" s="3">
        <v>1</v>
      </c>
      <c r="AM46" s="3">
        <f>F46*AE46</f>
        <v>0</v>
      </c>
      <c r="AN46" s="3">
        <f>F46*AF46</f>
        <v>0</v>
      </c>
      <c r="AO46" s="3" t="s">
        <v>127</v>
      </c>
      <c r="AP46" s="3" t="s">
        <v>105</v>
      </c>
      <c r="AQ46" s="13" t="s">
        <v>50</v>
      </c>
    </row>
    <row r="47" spans="1:43" ht="12.75" customHeight="1" x14ac:dyDescent="0.25">
      <c r="C47" s="16" t="s">
        <v>62</v>
      </c>
      <c r="D47" s="37" t="s">
        <v>133</v>
      </c>
      <c r="E47" s="37"/>
      <c r="F47" s="37"/>
      <c r="G47" s="37"/>
      <c r="H47" s="37"/>
      <c r="I47" s="37"/>
      <c r="J47" s="37"/>
      <c r="K47" s="37"/>
      <c r="L47" s="37"/>
      <c r="M47" s="37"/>
    </row>
    <row r="48" spans="1:43" x14ac:dyDescent="0.25">
      <c r="A48" s="1" t="s">
        <v>52</v>
      </c>
      <c r="B48" s="2" t="s">
        <v>39</v>
      </c>
      <c r="C48" s="2" t="s">
        <v>134</v>
      </c>
      <c r="D48" s="3" t="s">
        <v>135</v>
      </c>
      <c r="E48" s="3" t="s">
        <v>132</v>
      </c>
      <c r="F48" s="3">
        <v>1</v>
      </c>
      <c r="G48" s="3">
        <v>0</v>
      </c>
      <c r="H48" s="3">
        <f>F48*AE48</f>
        <v>0</v>
      </c>
      <c r="I48" s="3">
        <f>J48-H48</f>
        <v>0</v>
      </c>
      <c r="J48" s="3">
        <f>F48*G48</f>
        <v>0</v>
      </c>
      <c r="K48" s="3">
        <v>0</v>
      </c>
      <c r="L48" s="3">
        <f>F48*K48</f>
        <v>0</v>
      </c>
      <c r="N48" s="3">
        <v>1</v>
      </c>
      <c r="O48" s="3">
        <f>IF(N48=5,I48,0)</f>
        <v>0</v>
      </c>
      <c r="Z48" s="3">
        <f>IF(AD48=0,J48,0)</f>
        <v>0</v>
      </c>
      <c r="AA48" s="3">
        <f>IF(AD48=15,J48,0)</f>
        <v>0</v>
      </c>
      <c r="AB48" s="3">
        <f>IF(AD48=21,J48,0)</f>
        <v>0</v>
      </c>
      <c r="AD48" s="3">
        <v>21</v>
      </c>
      <c r="AE48" s="3">
        <f>G48*AG48</f>
        <v>0</v>
      </c>
      <c r="AF48" s="3">
        <f>G48*(1-AG48)</f>
        <v>0</v>
      </c>
      <c r="AG48" s="3">
        <v>1</v>
      </c>
      <c r="AM48" s="3">
        <f>F48*AE48</f>
        <v>0</v>
      </c>
      <c r="AN48" s="3">
        <f>F48*AF48</f>
        <v>0</v>
      </c>
      <c r="AO48" s="3" t="s">
        <v>127</v>
      </c>
      <c r="AP48" s="3" t="s">
        <v>105</v>
      </c>
      <c r="AQ48" s="13" t="s">
        <v>50</v>
      </c>
    </row>
    <row r="49" spans="1:43" x14ac:dyDescent="0.25">
      <c r="A49" s="1" t="s">
        <v>92</v>
      </c>
      <c r="B49" s="2" t="s">
        <v>39</v>
      </c>
      <c r="C49" s="2" t="s">
        <v>136</v>
      </c>
      <c r="D49" s="3" t="s">
        <v>137</v>
      </c>
      <c r="E49" s="3" t="s">
        <v>132</v>
      </c>
      <c r="F49" s="3">
        <v>543</v>
      </c>
      <c r="G49" s="3">
        <v>0</v>
      </c>
      <c r="H49" s="3">
        <f>F49*AE49</f>
        <v>0</v>
      </c>
      <c r="I49" s="3">
        <f>J49-H49</f>
        <v>0</v>
      </c>
      <c r="J49" s="3">
        <f>F49*G49</f>
        <v>0</v>
      </c>
      <c r="K49" s="3">
        <v>0</v>
      </c>
      <c r="L49" s="3">
        <f>F49*K49</f>
        <v>0</v>
      </c>
      <c r="N49" s="3">
        <v>1</v>
      </c>
      <c r="O49" s="3">
        <f>IF(N49=5,I49,0)</f>
        <v>0</v>
      </c>
      <c r="Z49" s="3">
        <f>IF(AD49=0,J49,0)</f>
        <v>0</v>
      </c>
      <c r="AA49" s="3">
        <f>IF(AD49=15,J49,0)</f>
        <v>0</v>
      </c>
      <c r="AB49" s="3">
        <f>IF(AD49=21,J49,0)</f>
        <v>0</v>
      </c>
      <c r="AD49" s="3">
        <v>21</v>
      </c>
      <c r="AE49" s="3">
        <f>G49*AG49</f>
        <v>0</v>
      </c>
      <c r="AF49" s="3">
        <f>G49*(1-AG49)</f>
        <v>0</v>
      </c>
      <c r="AG49" s="3">
        <v>1</v>
      </c>
      <c r="AM49" s="3">
        <f>F49*AE49</f>
        <v>0</v>
      </c>
      <c r="AN49" s="3">
        <f>F49*AF49</f>
        <v>0</v>
      </c>
      <c r="AO49" s="3" t="s">
        <v>127</v>
      </c>
      <c r="AP49" s="3" t="s">
        <v>105</v>
      </c>
      <c r="AQ49" s="13" t="s">
        <v>50</v>
      </c>
    </row>
    <row r="50" spans="1:43" ht="12.75" customHeight="1" x14ac:dyDescent="0.25">
      <c r="C50" s="16" t="s">
        <v>62</v>
      </c>
      <c r="D50" s="37" t="s">
        <v>138</v>
      </c>
      <c r="E50" s="37"/>
      <c r="F50" s="37"/>
      <c r="G50" s="37"/>
      <c r="H50" s="37"/>
      <c r="I50" s="37"/>
      <c r="J50" s="37"/>
      <c r="K50" s="37"/>
      <c r="L50" s="37"/>
      <c r="M50" s="37"/>
    </row>
    <row r="51" spans="1:43" x14ac:dyDescent="0.25">
      <c r="A51" s="1" t="s">
        <v>139</v>
      </c>
      <c r="B51" s="2" t="s">
        <v>39</v>
      </c>
      <c r="C51" s="2" t="s">
        <v>140</v>
      </c>
      <c r="D51" s="3" t="s">
        <v>141</v>
      </c>
      <c r="E51" s="3" t="s">
        <v>132</v>
      </c>
      <c r="F51" s="3">
        <v>1</v>
      </c>
      <c r="G51" s="3">
        <v>0</v>
      </c>
      <c r="H51" s="3">
        <f>F51*AE51</f>
        <v>0</v>
      </c>
      <c r="I51" s="3">
        <f>J51-H51</f>
        <v>0</v>
      </c>
      <c r="J51" s="3">
        <f>F51*G51</f>
        <v>0</v>
      </c>
      <c r="K51" s="3">
        <v>0</v>
      </c>
      <c r="L51" s="3">
        <f>F51*K51</f>
        <v>0</v>
      </c>
      <c r="N51" s="3">
        <v>1</v>
      </c>
      <c r="O51" s="3">
        <f>IF(N51=5,I51,0)</f>
        <v>0</v>
      </c>
      <c r="Z51" s="3">
        <f>IF(AD51=0,J51,0)</f>
        <v>0</v>
      </c>
      <c r="AA51" s="3">
        <f>IF(AD51=15,J51,0)</f>
        <v>0</v>
      </c>
      <c r="AB51" s="3">
        <f>IF(AD51=21,J51,0)</f>
        <v>0</v>
      </c>
      <c r="AD51" s="3">
        <v>21</v>
      </c>
      <c r="AE51" s="3">
        <f>G51*AG51</f>
        <v>0</v>
      </c>
      <c r="AF51" s="3">
        <f>G51*(1-AG51)</f>
        <v>0</v>
      </c>
      <c r="AG51" s="3">
        <v>1</v>
      </c>
      <c r="AM51" s="3">
        <f>F51*AE51</f>
        <v>0</v>
      </c>
      <c r="AN51" s="3">
        <f>F51*AF51</f>
        <v>0</v>
      </c>
      <c r="AO51" s="3" t="s">
        <v>127</v>
      </c>
      <c r="AP51" s="3" t="s">
        <v>105</v>
      </c>
      <c r="AQ51" s="13" t="s">
        <v>50</v>
      </c>
    </row>
    <row r="52" spans="1:43" x14ac:dyDescent="0.25">
      <c r="A52" s="1" t="s">
        <v>142</v>
      </c>
      <c r="B52" s="2" t="s">
        <v>39</v>
      </c>
      <c r="C52" s="2" t="s">
        <v>143</v>
      </c>
      <c r="D52" s="3" t="s">
        <v>144</v>
      </c>
      <c r="E52" s="3" t="s">
        <v>145</v>
      </c>
      <c r="F52" s="3">
        <v>0.06</v>
      </c>
      <c r="G52" s="3">
        <v>0</v>
      </c>
      <c r="H52" s="3">
        <f>F52*AE52</f>
        <v>0</v>
      </c>
      <c r="I52" s="3">
        <f>J52-H52</f>
        <v>0</v>
      </c>
      <c r="J52" s="3">
        <f>F52*G52</f>
        <v>0</v>
      </c>
      <c r="K52" s="3">
        <v>0</v>
      </c>
      <c r="L52" s="3">
        <f>F52*K52</f>
        <v>0</v>
      </c>
      <c r="N52" s="3">
        <v>1</v>
      </c>
      <c r="O52" s="3">
        <f>IF(N52=5,I52,0)</f>
        <v>0</v>
      </c>
      <c r="Z52" s="3">
        <f>IF(AD52=0,J52,0)</f>
        <v>0</v>
      </c>
      <c r="AA52" s="3">
        <f>IF(AD52=15,J52,0)</f>
        <v>0</v>
      </c>
      <c r="AB52" s="3">
        <f>IF(AD52=21,J52,0)</f>
        <v>0</v>
      </c>
      <c r="AD52" s="3">
        <v>21</v>
      </c>
      <c r="AE52" s="3">
        <f>G52*AG52</f>
        <v>0</v>
      </c>
      <c r="AF52" s="3">
        <f>G52*(1-AG52)</f>
        <v>0</v>
      </c>
      <c r="AG52" s="3">
        <v>1</v>
      </c>
      <c r="AM52" s="3">
        <f>F52*AE52</f>
        <v>0</v>
      </c>
      <c r="AN52" s="3">
        <f>F52*AF52</f>
        <v>0</v>
      </c>
      <c r="AO52" s="3" t="s">
        <v>127</v>
      </c>
      <c r="AP52" s="3" t="s">
        <v>105</v>
      </c>
      <c r="AQ52" s="13" t="s">
        <v>50</v>
      </c>
    </row>
    <row r="53" spans="1:43" x14ac:dyDescent="0.25">
      <c r="A53" s="1" t="s">
        <v>146</v>
      </c>
      <c r="B53" s="2" t="s">
        <v>39</v>
      </c>
      <c r="C53" s="2" t="s">
        <v>147</v>
      </c>
      <c r="D53" s="3" t="s">
        <v>148</v>
      </c>
      <c r="E53" s="3" t="s">
        <v>145</v>
      </c>
      <c r="F53" s="3">
        <v>4</v>
      </c>
      <c r="G53" s="3">
        <v>0</v>
      </c>
      <c r="H53" s="3">
        <f>F53*AE53</f>
        <v>0</v>
      </c>
      <c r="I53" s="3">
        <f>J53-H53</f>
        <v>0</v>
      </c>
      <c r="J53" s="3">
        <f>F53*G53</f>
        <v>0</v>
      </c>
      <c r="K53" s="3">
        <v>0</v>
      </c>
      <c r="L53" s="3">
        <f>F53*K53</f>
        <v>0</v>
      </c>
      <c r="N53" s="3">
        <v>1</v>
      </c>
      <c r="O53" s="3">
        <f>IF(N53=5,I53,0)</f>
        <v>0</v>
      </c>
      <c r="Z53" s="3">
        <f>IF(AD53=0,J53,0)</f>
        <v>0</v>
      </c>
      <c r="AA53" s="3">
        <f>IF(AD53=15,J53,0)</f>
        <v>0</v>
      </c>
      <c r="AB53" s="3">
        <f>IF(AD53=21,J53,0)</f>
        <v>0</v>
      </c>
      <c r="AD53" s="3">
        <v>21</v>
      </c>
      <c r="AE53" s="3">
        <f>G53*AG53</f>
        <v>0</v>
      </c>
      <c r="AF53" s="3">
        <f>G53*(1-AG53)</f>
        <v>0</v>
      </c>
      <c r="AG53" s="3">
        <v>1</v>
      </c>
      <c r="AM53" s="3">
        <f>F53*AE53</f>
        <v>0</v>
      </c>
      <c r="AN53" s="3">
        <f>F53*AF53</f>
        <v>0</v>
      </c>
      <c r="AO53" s="3" t="s">
        <v>127</v>
      </c>
      <c r="AP53" s="3" t="s">
        <v>105</v>
      </c>
      <c r="AQ53" s="13" t="s">
        <v>50</v>
      </c>
    </row>
    <row r="54" spans="1:43" x14ac:dyDescent="0.25">
      <c r="A54" s="1" t="s">
        <v>149</v>
      </c>
      <c r="B54" s="2" t="s">
        <v>39</v>
      </c>
      <c r="C54" s="2" t="s">
        <v>150</v>
      </c>
      <c r="D54" s="3" t="s">
        <v>151</v>
      </c>
      <c r="E54" s="3" t="s">
        <v>46</v>
      </c>
      <c r="F54" s="3">
        <v>200</v>
      </c>
      <c r="G54" s="3">
        <v>0</v>
      </c>
      <c r="H54" s="3">
        <f>F54*AE54</f>
        <v>0</v>
      </c>
      <c r="I54" s="3">
        <f>J54-H54</f>
        <v>0</v>
      </c>
      <c r="J54" s="3">
        <f>F54*G54</f>
        <v>0</v>
      </c>
      <c r="K54" s="3">
        <v>0</v>
      </c>
      <c r="L54" s="3">
        <f>F54*K54</f>
        <v>0</v>
      </c>
      <c r="N54" s="3">
        <v>1</v>
      </c>
      <c r="O54" s="3">
        <f>IF(N54=5,I54,0)</f>
        <v>0</v>
      </c>
      <c r="Z54" s="3">
        <f>IF(AD54=0,J54,0)</f>
        <v>0</v>
      </c>
      <c r="AA54" s="3">
        <f>IF(AD54=15,J54,0)</f>
        <v>0</v>
      </c>
      <c r="AB54" s="3">
        <f>IF(AD54=21,J54,0)</f>
        <v>0</v>
      </c>
      <c r="AD54" s="3">
        <v>21</v>
      </c>
      <c r="AE54" s="3">
        <f>G54*AG54</f>
        <v>0</v>
      </c>
      <c r="AF54" s="3">
        <f>G54*(1-AG54)</f>
        <v>0</v>
      </c>
      <c r="AG54" s="3">
        <v>1</v>
      </c>
      <c r="AM54" s="3">
        <f>F54*AE54</f>
        <v>0</v>
      </c>
      <c r="AN54" s="3">
        <f>F54*AF54</f>
        <v>0</v>
      </c>
      <c r="AO54" s="3" t="s">
        <v>127</v>
      </c>
      <c r="AP54" s="3" t="s">
        <v>105</v>
      </c>
      <c r="AQ54" s="13" t="s">
        <v>50</v>
      </c>
    </row>
    <row r="55" spans="1:43" ht="25.5" customHeight="1" x14ac:dyDescent="0.25">
      <c r="C55" s="16" t="s">
        <v>62</v>
      </c>
      <c r="D55" s="37" t="s">
        <v>152</v>
      </c>
      <c r="E55" s="37"/>
      <c r="F55" s="37"/>
      <c r="G55" s="37"/>
      <c r="H55" s="37"/>
      <c r="I55" s="37"/>
      <c r="J55" s="37"/>
      <c r="K55" s="37"/>
      <c r="L55" s="37"/>
      <c r="M55" s="37"/>
    </row>
    <row r="56" spans="1:43" x14ac:dyDescent="0.25">
      <c r="A56" s="1" t="s">
        <v>153</v>
      </c>
      <c r="B56" s="2" t="s">
        <v>39</v>
      </c>
      <c r="C56" s="2" t="s">
        <v>154</v>
      </c>
      <c r="D56" s="3" t="s">
        <v>155</v>
      </c>
      <c r="E56" s="3" t="s">
        <v>132</v>
      </c>
      <c r="F56" s="3">
        <v>1</v>
      </c>
      <c r="G56" s="3">
        <v>0</v>
      </c>
      <c r="H56" s="3">
        <f>F56*AE56</f>
        <v>0</v>
      </c>
      <c r="I56" s="3">
        <f>J56-H56</f>
        <v>0</v>
      </c>
      <c r="J56" s="3">
        <f>F56*G56</f>
        <v>0</v>
      </c>
      <c r="K56" s="3">
        <v>0</v>
      </c>
      <c r="L56" s="3">
        <f>F56*K56</f>
        <v>0</v>
      </c>
      <c r="N56" s="3">
        <v>1</v>
      </c>
      <c r="O56" s="3">
        <f>IF(N56=5,I56,0)</f>
        <v>0</v>
      </c>
      <c r="Z56" s="3">
        <f>IF(AD56=0,J56,0)</f>
        <v>0</v>
      </c>
      <c r="AA56" s="3">
        <f>IF(AD56=15,J56,0)</f>
        <v>0</v>
      </c>
      <c r="AB56" s="3">
        <f>IF(AD56=21,J56,0)</f>
        <v>0</v>
      </c>
      <c r="AD56" s="3">
        <v>21</v>
      </c>
      <c r="AE56" s="3">
        <f>G56*AG56</f>
        <v>0</v>
      </c>
      <c r="AF56" s="3">
        <f>G56*(1-AG56)</f>
        <v>0</v>
      </c>
      <c r="AG56" s="3">
        <v>1</v>
      </c>
      <c r="AM56" s="3">
        <f>F56*AE56</f>
        <v>0</v>
      </c>
      <c r="AN56" s="3">
        <f>F56*AF56</f>
        <v>0</v>
      </c>
      <c r="AO56" s="3" t="s">
        <v>127</v>
      </c>
      <c r="AP56" s="3" t="s">
        <v>105</v>
      </c>
      <c r="AQ56" s="13" t="s">
        <v>50</v>
      </c>
    </row>
    <row r="57" spans="1:43" ht="38.25" customHeight="1" x14ac:dyDescent="0.25">
      <c r="C57" s="16" t="s">
        <v>62</v>
      </c>
      <c r="D57" s="37" t="s">
        <v>156</v>
      </c>
      <c r="E57" s="37"/>
      <c r="F57" s="37"/>
      <c r="G57" s="37"/>
      <c r="H57" s="37"/>
      <c r="I57" s="37"/>
      <c r="J57" s="37"/>
      <c r="K57" s="37"/>
      <c r="L57" s="37"/>
      <c r="M57" s="37"/>
    </row>
    <row r="58" spans="1:43" x14ac:dyDescent="0.25">
      <c r="A58" s="14"/>
      <c r="B58" s="15" t="s">
        <v>39</v>
      </c>
      <c r="C58" s="15"/>
      <c r="D58" s="13" t="s">
        <v>157</v>
      </c>
      <c r="E58" s="13"/>
      <c r="F58" s="13"/>
      <c r="G58" s="13"/>
      <c r="H58" s="13">
        <f>SUM(H59:H81)</f>
        <v>0</v>
      </c>
      <c r="I58" s="13">
        <f>SUM(I59:I81)</f>
        <v>0</v>
      </c>
      <c r="J58" s="13">
        <f>H58+I58</f>
        <v>0</v>
      </c>
      <c r="K58" s="13"/>
      <c r="L58" s="13">
        <f>SUM(L59:L81)</f>
        <v>2.1080000000000002E-2</v>
      </c>
      <c r="M58" s="13"/>
      <c r="P58" s="13">
        <f>IF(Q58="PR",J58,SUM(O59:O81))</f>
        <v>0</v>
      </c>
      <c r="Q58" s="13" t="s">
        <v>158</v>
      </c>
      <c r="R58" s="13">
        <f>IF(Q58="HS",H58,0)</f>
        <v>0</v>
      </c>
      <c r="S58" s="13">
        <f>IF(Q58="HS",I58-P58,0)</f>
        <v>0</v>
      </c>
      <c r="T58" s="13">
        <f>IF(Q58="PS",H58,0)</f>
        <v>0</v>
      </c>
      <c r="U58" s="13">
        <f>IF(Q58="PS",I58-P58,0)</f>
        <v>0</v>
      </c>
      <c r="V58" s="13">
        <f>IF(Q58="MP",H58,0)</f>
        <v>0</v>
      </c>
      <c r="W58" s="13">
        <f>IF(Q58="MP",I58-P58,0)</f>
        <v>0</v>
      </c>
      <c r="X58" s="13">
        <f>IF(Q58="OM",H58,0)</f>
        <v>0</v>
      </c>
      <c r="Y58" s="13" t="s">
        <v>159</v>
      </c>
      <c r="AI58" s="3">
        <f>SUM(Z59:Z81)</f>
        <v>0</v>
      </c>
      <c r="AJ58" s="3">
        <f>SUM(AA59:AA81)</f>
        <v>0</v>
      </c>
      <c r="AK58" s="3">
        <f>SUM(AB59:AB81)</f>
        <v>0</v>
      </c>
    </row>
    <row r="59" spans="1:43" x14ac:dyDescent="0.25">
      <c r="A59" s="1" t="s">
        <v>160</v>
      </c>
      <c r="B59" s="2" t="s">
        <v>39</v>
      </c>
      <c r="C59" s="2" t="s">
        <v>161</v>
      </c>
      <c r="D59" s="3" t="s">
        <v>162</v>
      </c>
      <c r="E59" s="3" t="s">
        <v>163</v>
      </c>
      <c r="F59" s="3">
        <v>21</v>
      </c>
      <c r="G59" s="3">
        <v>0</v>
      </c>
      <c r="H59" s="3">
        <f>F59*AE59</f>
        <v>0</v>
      </c>
      <c r="I59" s="3">
        <f>J59-H59</f>
        <v>0</v>
      </c>
      <c r="J59" s="3">
        <f>F59*G59</f>
        <v>0</v>
      </c>
      <c r="K59" s="3">
        <v>1E-3</v>
      </c>
      <c r="L59" s="3">
        <f>F59*K59</f>
        <v>2.1000000000000001E-2</v>
      </c>
      <c r="M59" s="3" t="s">
        <v>47</v>
      </c>
      <c r="N59" s="3">
        <v>1</v>
      </c>
      <c r="O59" s="3">
        <f>IF(N59=5,I59,0)</f>
        <v>0</v>
      </c>
      <c r="Z59" s="3">
        <f>IF(AD59=0,J59,0)</f>
        <v>0</v>
      </c>
      <c r="AA59" s="3">
        <f>IF(AD59=15,J59,0)</f>
        <v>0</v>
      </c>
      <c r="AB59" s="3">
        <f>IF(AD59=21,J59,0)</f>
        <v>0</v>
      </c>
      <c r="AD59" s="3">
        <v>21</v>
      </c>
      <c r="AE59" s="3">
        <f>G59*AG59</f>
        <v>0</v>
      </c>
      <c r="AF59" s="3">
        <f>G59*(1-AG59)</f>
        <v>0</v>
      </c>
      <c r="AG59" s="3">
        <v>1</v>
      </c>
      <c r="AM59" s="3">
        <f>F59*AE59</f>
        <v>0</v>
      </c>
      <c r="AN59" s="3">
        <f>F59*AF59</f>
        <v>0</v>
      </c>
      <c r="AO59" s="3" t="s">
        <v>164</v>
      </c>
      <c r="AP59" s="3" t="s">
        <v>165</v>
      </c>
      <c r="AQ59" s="13" t="s">
        <v>50</v>
      </c>
    </row>
    <row r="60" spans="1:43" ht="25.5" customHeight="1" x14ac:dyDescent="0.25">
      <c r="C60" s="16" t="s">
        <v>51</v>
      </c>
      <c r="D60" s="37" t="s">
        <v>166</v>
      </c>
      <c r="E60" s="37"/>
      <c r="F60" s="37"/>
      <c r="G60" s="37"/>
      <c r="H60" s="37"/>
      <c r="I60" s="37"/>
      <c r="J60" s="37"/>
      <c r="K60" s="37"/>
      <c r="L60" s="37"/>
      <c r="M60" s="37"/>
    </row>
    <row r="61" spans="1:43" ht="12.75" customHeight="1" x14ac:dyDescent="0.25">
      <c r="C61" s="16" t="s">
        <v>62</v>
      </c>
      <c r="D61" s="37" t="s">
        <v>167</v>
      </c>
      <c r="E61" s="37"/>
      <c r="F61" s="37"/>
      <c r="G61" s="37"/>
      <c r="H61" s="37"/>
      <c r="I61" s="37"/>
      <c r="J61" s="37"/>
      <c r="K61" s="37"/>
      <c r="L61" s="37"/>
      <c r="M61" s="37"/>
    </row>
    <row r="62" spans="1:43" x14ac:dyDescent="0.25">
      <c r="A62" s="1" t="s">
        <v>168</v>
      </c>
      <c r="B62" s="2" t="s">
        <v>39</v>
      </c>
      <c r="C62" s="2" t="s">
        <v>169</v>
      </c>
      <c r="D62" s="3" t="s">
        <v>170</v>
      </c>
      <c r="E62" s="3" t="s">
        <v>171</v>
      </c>
      <c r="F62" s="3">
        <v>0.08</v>
      </c>
      <c r="G62" s="3">
        <v>0</v>
      </c>
      <c r="H62" s="3">
        <f>F62*AE62</f>
        <v>0</v>
      </c>
      <c r="I62" s="3">
        <f>J62-H62</f>
        <v>0</v>
      </c>
      <c r="J62" s="3">
        <f>F62*G62</f>
        <v>0</v>
      </c>
      <c r="K62" s="3">
        <v>1E-3</v>
      </c>
      <c r="L62" s="3">
        <f>F62*K62</f>
        <v>8.0000000000000007E-5</v>
      </c>
      <c r="M62" s="3" t="s">
        <v>47</v>
      </c>
      <c r="N62" s="3">
        <v>1</v>
      </c>
      <c r="O62" s="3">
        <f>IF(N62=5,I62,0)</f>
        <v>0</v>
      </c>
      <c r="Z62" s="3">
        <f>IF(AD62=0,J62,0)</f>
        <v>0</v>
      </c>
      <c r="AA62" s="3">
        <f>IF(AD62=15,J62,0)</f>
        <v>0</v>
      </c>
      <c r="AB62" s="3">
        <f>IF(AD62=21,J62,0)</f>
        <v>0</v>
      </c>
      <c r="AD62" s="3">
        <v>21</v>
      </c>
      <c r="AE62" s="3">
        <f>G62*AG62</f>
        <v>0</v>
      </c>
      <c r="AF62" s="3">
        <f>G62*(1-AG62)</f>
        <v>0</v>
      </c>
      <c r="AG62" s="3">
        <v>1</v>
      </c>
      <c r="AM62" s="3">
        <f>F62*AE62</f>
        <v>0</v>
      </c>
      <c r="AN62" s="3">
        <f>F62*AF62</f>
        <v>0</v>
      </c>
      <c r="AO62" s="3" t="s">
        <v>164</v>
      </c>
      <c r="AP62" s="3" t="s">
        <v>165</v>
      </c>
      <c r="AQ62" s="13" t="s">
        <v>50</v>
      </c>
    </row>
    <row r="63" spans="1:43" ht="12.75" customHeight="1" x14ac:dyDescent="0.25">
      <c r="C63" s="16" t="s">
        <v>62</v>
      </c>
      <c r="D63" s="37" t="s">
        <v>172</v>
      </c>
      <c r="E63" s="37"/>
      <c r="F63" s="37"/>
      <c r="G63" s="37"/>
      <c r="H63" s="37"/>
      <c r="I63" s="37"/>
      <c r="J63" s="37"/>
      <c r="K63" s="37"/>
      <c r="L63" s="37"/>
      <c r="M63" s="37"/>
    </row>
    <row r="64" spans="1:43" x14ac:dyDescent="0.25">
      <c r="A64" s="1" t="s">
        <v>173</v>
      </c>
      <c r="B64" s="2" t="s">
        <v>39</v>
      </c>
      <c r="C64" s="2" t="s">
        <v>174</v>
      </c>
      <c r="D64" s="3" t="s">
        <v>175</v>
      </c>
      <c r="E64" s="3" t="s">
        <v>132</v>
      </c>
      <c r="F64" s="3">
        <v>65</v>
      </c>
      <c r="G64" s="3">
        <v>0</v>
      </c>
      <c r="H64" s="3">
        <f t="shared" ref="H64:H69" si="0">F64*AE64</f>
        <v>0</v>
      </c>
      <c r="I64" s="3">
        <f t="shared" ref="I64:I69" si="1">J64-H64</f>
        <v>0</v>
      </c>
      <c r="J64" s="3">
        <f t="shared" ref="J64:J69" si="2">F64*G64</f>
        <v>0</v>
      </c>
      <c r="K64" s="3">
        <v>0</v>
      </c>
      <c r="L64" s="3">
        <f t="shared" ref="L64:L69" si="3">F64*K64</f>
        <v>0</v>
      </c>
      <c r="N64" s="3">
        <v>1</v>
      </c>
      <c r="O64" s="3">
        <f t="shared" ref="O64:O69" si="4">IF(N64=5,I64,0)</f>
        <v>0</v>
      </c>
      <c r="Z64" s="3">
        <f t="shared" ref="Z64:Z69" si="5">IF(AD64=0,J64,0)</f>
        <v>0</v>
      </c>
      <c r="AA64" s="3">
        <f t="shared" ref="AA64:AA69" si="6">IF(AD64=15,J64,0)</f>
        <v>0</v>
      </c>
      <c r="AB64" s="3">
        <f t="shared" ref="AB64:AB69" si="7">IF(AD64=21,J64,0)</f>
        <v>0</v>
      </c>
      <c r="AD64" s="3">
        <v>21</v>
      </c>
      <c r="AE64" s="3">
        <f t="shared" ref="AE64:AE69" si="8">G64*AG64</f>
        <v>0</v>
      </c>
      <c r="AF64" s="3">
        <f t="shared" ref="AF64:AF69" si="9">G64*(1-AG64)</f>
        <v>0</v>
      </c>
      <c r="AG64" s="3">
        <v>1</v>
      </c>
      <c r="AM64" s="3">
        <f t="shared" ref="AM64:AM69" si="10">F64*AE64</f>
        <v>0</v>
      </c>
      <c r="AN64" s="3">
        <f t="shared" ref="AN64:AN69" si="11">F64*AF64</f>
        <v>0</v>
      </c>
      <c r="AO64" s="3" t="s">
        <v>164</v>
      </c>
      <c r="AP64" s="3" t="s">
        <v>165</v>
      </c>
      <c r="AQ64" s="13" t="s">
        <v>50</v>
      </c>
    </row>
    <row r="65" spans="1:43" x14ac:dyDescent="0.25">
      <c r="A65" s="1" t="s">
        <v>176</v>
      </c>
      <c r="B65" s="2" t="s">
        <v>39</v>
      </c>
      <c r="C65" s="2" t="s">
        <v>177</v>
      </c>
      <c r="D65" s="3" t="s">
        <v>178</v>
      </c>
      <c r="E65" s="3" t="s">
        <v>132</v>
      </c>
      <c r="F65" s="3">
        <v>110</v>
      </c>
      <c r="G65" s="3">
        <v>0</v>
      </c>
      <c r="H65" s="3">
        <f t="shared" si="0"/>
        <v>0</v>
      </c>
      <c r="I65" s="3">
        <f t="shared" si="1"/>
        <v>0</v>
      </c>
      <c r="J65" s="3">
        <f t="shared" si="2"/>
        <v>0</v>
      </c>
      <c r="K65" s="3">
        <v>0</v>
      </c>
      <c r="L65" s="3">
        <f t="shared" si="3"/>
        <v>0</v>
      </c>
      <c r="N65" s="3">
        <v>1</v>
      </c>
      <c r="O65" s="3">
        <f t="shared" si="4"/>
        <v>0</v>
      </c>
      <c r="Z65" s="3">
        <f t="shared" si="5"/>
        <v>0</v>
      </c>
      <c r="AA65" s="3">
        <f t="shared" si="6"/>
        <v>0</v>
      </c>
      <c r="AB65" s="3">
        <f t="shared" si="7"/>
        <v>0</v>
      </c>
      <c r="AD65" s="3">
        <v>21</v>
      </c>
      <c r="AE65" s="3">
        <f t="shared" si="8"/>
        <v>0</v>
      </c>
      <c r="AF65" s="3">
        <f t="shared" si="9"/>
        <v>0</v>
      </c>
      <c r="AG65" s="3">
        <v>1</v>
      </c>
      <c r="AM65" s="3">
        <f t="shared" si="10"/>
        <v>0</v>
      </c>
      <c r="AN65" s="3">
        <f t="shared" si="11"/>
        <v>0</v>
      </c>
      <c r="AO65" s="3" t="s">
        <v>164</v>
      </c>
      <c r="AP65" s="3" t="s">
        <v>165</v>
      </c>
      <c r="AQ65" s="13" t="s">
        <v>50</v>
      </c>
    </row>
    <row r="66" spans="1:43" x14ac:dyDescent="0.25">
      <c r="A66" s="1" t="s">
        <v>179</v>
      </c>
      <c r="B66" s="2" t="s">
        <v>39</v>
      </c>
      <c r="C66" s="2" t="s">
        <v>180</v>
      </c>
      <c r="D66" s="3" t="s">
        <v>181</v>
      </c>
      <c r="E66" s="3" t="s">
        <v>132</v>
      </c>
      <c r="F66" s="3">
        <v>34</v>
      </c>
      <c r="G66" s="3">
        <v>0</v>
      </c>
      <c r="H66" s="3">
        <f t="shared" si="0"/>
        <v>0</v>
      </c>
      <c r="I66" s="3">
        <f t="shared" si="1"/>
        <v>0</v>
      </c>
      <c r="J66" s="3">
        <f t="shared" si="2"/>
        <v>0</v>
      </c>
      <c r="K66" s="3">
        <v>0</v>
      </c>
      <c r="L66" s="3">
        <f t="shared" si="3"/>
        <v>0</v>
      </c>
      <c r="N66" s="3">
        <v>1</v>
      </c>
      <c r="O66" s="3">
        <f t="shared" si="4"/>
        <v>0</v>
      </c>
      <c r="Z66" s="3">
        <f t="shared" si="5"/>
        <v>0</v>
      </c>
      <c r="AA66" s="3">
        <f t="shared" si="6"/>
        <v>0</v>
      </c>
      <c r="AB66" s="3">
        <f t="shared" si="7"/>
        <v>0</v>
      </c>
      <c r="AD66" s="3">
        <v>21</v>
      </c>
      <c r="AE66" s="3">
        <f t="shared" si="8"/>
        <v>0</v>
      </c>
      <c r="AF66" s="3">
        <f t="shared" si="9"/>
        <v>0</v>
      </c>
      <c r="AG66" s="3">
        <v>1</v>
      </c>
      <c r="AM66" s="3">
        <f t="shared" si="10"/>
        <v>0</v>
      </c>
      <c r="AN66" s="3">
        <f t="shared" si="11"/>
        <v>0</v>
      </c>
      <c r="AO66" s="3" t="s">
        <v>164</v>
      </c>
      <c r="AP66" s="3" t="s">
        <v>165</v>
      </c>
      <c r="AQ66" s="13" t="s">
        <v>50</v>
      </c>
    </row>
    <row r="67" spans="1:43" x14ac:dyDescent="0.25">
      <c r="A67" s="1" t="s">
        <v>182</v>
      </c>
      <c r="B67" s="2" t="s">
        <v>39</v>
      </c>
      <c r="C67" s="2" t="s">
        <v>183</v>
      </c>
      <c r="D67" s="3" t="s">
        <v>184</v>
      </c>
      <c r="E67" s="3" t="s">
        <v>132</v>
      </c>
      <c r="F67" s="3">
        <v>45</v>
      </c>
      <c r="G67" s="3">
        <v>0</v>
      </c>
      <c r="H67" s="3">
        <f t="shared" si="0"/>
        <v>0</v>
      </c>
      <c r="I67" s="3">
        <f t="shared" si="1"/>
        <v>0</v>
      </c>
      <c r="J67" s="3">
        <f t="shared" si="2"/>
        <v>0</v>
      </c>
      <c r="K67" s="3">
        <v>0</v>
      </c>
      <c r="L67" s="3">
        <f t="shared" si="3"/>
        <v>0</v>
      </c>
      <c r="N67" s="3">
        <v>1</v>
      </c>
      <c r="O67" s="3">
        <f t="shared" si="4"/>
        <v>0</v>
      </c>
      <c r="Z67" s="3">
        <f t="shared" si="5"/>
        <v>0</v>
      </c>
      <c r="AA67" s="3">
        <f t="shared" si="6"/>
        <v>0</v>
      </c>
      <c r="AB67" s="3">
        <f t="shared" si="7"/>
        <v>0</v>
      </c>
      <c r="AD67" s="3">
        <v>21</v>
      </c>
      <c r="AE67" s="3">
        <f t="shared" si="8"/>
        <v>0</v>
      </c>
      <c r="AF67" s="3">
        <f t="shared" si="9"/>
        <v>0</v>
      </c>
      <c r="AG67" s="3">
        <v>1</v>
      </c>
      <c r="AM67" s="3">
        <f t="shared" si="10"/>
        <v>0</v>
      </c>
      <c r="AN67" s="3">
        <f t="shared" si="11"/>
        <v>0</v>
      </c>
      <c r="AO67" s="3" t="s">
        <v>164</v>
      </c>
      <c r="AP67" s="3" t="s">
        <v>165</v>
      </c>
      <c r="AQ67" s="13" t="s">
        <v>50</v>
      </c>
    </row>
    <row r="68" spans="1:43" x14ac:dyDescent="0.25">
      <c r="A68" s="1" t="s">
        <v>185</v>
      </c>
      <c r="B68" s="2" t="s">
        <v>39</v>
      </c>
      <c r="C68" s="2" t="s">
        <v>186</v>
      </c>
      <c r="D68" s="3" t="s">
        <v>187</v>
      </c>
      <c r="E68" s="3" t="s">
        <v>132</v>
      </c>
      <c r="F68" s="3">
        <v>288</v>
      </c>
      <c r="G68" s="3">
        <v>0</v>
      </c>
      <c r="H68" s="3">
        <f t="shared" si="0"/>
        <v>0</v>
      </c>
      <c r="I68" s="3">
        <f t="shared" si="1"/>
        <v>0</v>
      </c>
      <c r="J68" s="3">
        <f t="shared" si="2"/>
        <v>0</v>
      </c>
      <c r="K68" s="3">
        <v>0</v>
      </c>
      <c r="L68" s="3">
        <f t="shared" si="3"/>
        <v>0</v>
      </c>
      <c r="N68" s="3">
        <v>1</v>
      </c>
      <c r="O68" s="3">
        <f t="shared" si="4"/>
        <v>0</v>
      </c>
      <c r="Z68" s="3">
        <f t="shared" si="5"/>
        <v>0</v>
      </c>
      <c r="AA68" s="3">
        <f t="shared" si="6"/>
        <v>0</v>
      </c>
      <c r="AB68" s="3">
        <f t="shared" si="7"/>
        <v>0</v>
      </c>
      <c r="AD68" s="3">
        <v>21</v>
      </c>
      <c r="AE68" s="3">
        <f t="shared" si="8"/>
        <v>0</v>
      </c>
      <c r="AF68" s="3">
        <f t="shared" si="9"/>
        <v>0</v>
      </c>
      <c r="AG68" s="3">
        <v>1</v>
      </c>
      <c r="AM68" s="3">
        <f t="shared" si="10"/>
        <v>0</v>
      </c>
      <c r="AN68" s="3">
        <f t="shared" si="11"/>
        <v>0</v>
      </c>
      <c r="AO68" s="3" t="s">
        <v>164</v>
      </c>
      <c r="AP68" s="3" t="s">
        <v>165</v>
      </c>
      <c r="AQ68" s="13" t="s">
        <v>50</v>
      </c>
    </row>
    <row r="69" spans="1:43" x14ac:dyDescent="0.25">
      <c r="A69" s="1" t="s">
        <v>188</v>
      </c>
      <c r="B69" s="2" t="s">
        <v>39</v>
      </c>
      <c r="C69" s="2" t="s">
        <v>189</v>
      </c>
      <c r="D69" s="3" t="s">
        <v>190</v>
      </c>
      <c r="E69" s="3" t="s">
        <v>132</v>
      </c>
      <c r="F69" s="3">
        <v>1087</v>
      </c>
      <c r="G69" s="3">
        <v>0</v>
      </c>
      <c r="H69" s="3">
        <f t="shared" si="0"/>
        <v>0</v>
      </c>
      <c r="I69" s="3">
        <f t="shared" si="1"/>
        <v>0</v>
      </c>
      <c r="J69" s="3">
        <f t="shared" si="2"/>
        <v>0</v>
      </c>
      <c r="K69" s="3">
        <v>0</v>
      </c>
      <c r="L69" s="3">
        <f t="shared" si="3"/>
        <v>0</v>
      </c>
      <c r="N69" s="3">
        <v>1</v>
      </c>
      <c r="O69" s="3">
        <f t="shared" si="4"/>
        <v>0</v>
      </c>
      <c r="Z69" s="3">
        <f t="shared" si="5"/>
        <v>0</v>
      </c>
      <c r="AA69" s="3">
        <f t="shared" si="6"/>
        <v>0</v>
      </c>
      <c r="AB69" s="3">
        <f t="shared" si="7"/>
        <v>0</v>
      </c>
      <c r="AD69" s="3">
        <v>21</v>
      </c>
      <c r="AE69" s="3">
        <f t="shared" si="8"/>
        <v>0</v>
      </c>
      <c r="AF69" s="3">
        <f t="shared" si="9"/>
        <v>0</v>
      </c>
      <c r="AG69" s="3">
        <v>1</v>
      </c>
      <c r="AM69" s="3">
        <f t="shared" si="10"/>
        <v>0</v>
      </c>
      <c r="AN69" s="3">
        <f t="shared" si="11"/>
        <v>0</v>
      </c>
      <c r="AO69" s="3" t="s">
        <v>164</v>
      </c>
      <c r="AP69" s="3" t="s">
        <v>165</v>
      </c>
      <c r="AQ69" s="13" t="s">
        <v>50</v>
      </c>
    </row>
    <row r="70" spans="1:43" ht="12.75" customHeight="1" x14ac:dyDescent="0.25">
      <c r="C70" s="16" t="s">
        <v>62</v>
      </c>
      <c r="D70" s="37" t="s">
        <v>191</v>
      </c>
      <c r="E70" s="37"/>
      <c r="F70" s="37"/>
      <c r="G70" s="37"/>
      <c r="H70" s="37"/>
      <c r="I70" s="37"/>
      <c r="J70" s="37"/>
      <c r="K70" s="37"/>
      <c r="L70" s="37"/>
      <c r="M70" s="37"/>
    </row>
    <row r="71" spans="1:43" x14ac:dyDescent="0.25">
      <c r="A71" s="1" t="s">
        <v>192</v>
      </c>
      <c r="B71" s="2" t="s">
        <v>39</v>
      </c>
      <c r="C71" s="2" t="s">
        <v>193</v>
      </c>
      <c r="D71" s="3" t="s">
        <v>194</v>
      </c>
      <c r="E71" s="3" t="s">
        <v>132</v>
      </c>
      <c r="F71" s="3">
        <v>3</v>
      </c>
      <c r="G71" s="3">
        <v>0</v>
      </c>
      <c r="H71" s="3">
        <f>F71*AE71</f>
        <v>0</v>
      </c>
      <c r="I71" s="3">
        <f>J71-H71</f>
        <v>0</v>
      </c>
      <c r="J71" s="3">
        <f>F71*G71</f>
        <v>0</v>
      </c>
      <c r="K71" s="3">
        <v>0</v>
      </c>
      <c r="L71" s="3">
        <f>F71*K71</f>
        <v>0</v>
      </c>
      <c r="N71" s="3">
        <v>1</v>
      </c>
      <c r="O71" s="3">
        <f>IF(N71=5,I71,0)</f>
        <v>0</v>
      </c>
      <c r="Z71" s="3">
        <f>IF(AD71=0,J71,0)</f>
        <v>0</v>
      </c>
      <c r="AA71" s="3">
        <f>IF(AD71=15,J71,0)</f>
        <v>0</v>
      </c>
      <c r="AB71" s="3">
        <f>IF(AD71=21,J71,0)</f>
        <v>0</v>
      </c>
      <c r="AD71" s="3">
        <v>21</v>
      </c>
      <c r="AE71" s="3">
        <f>G71*AG71</f>
        <v>0</v>
      </c>
      <c r="AF71" s="3">
        <f>G71*(1-AG71)</f>
        <v>0</v>
      </c>
      <c r="AG71" s="3">
        <v>1</v>
      </c>
      <c r="AM71" s="3">
        <f>F71*AE71</f>
        <v>0</v>
      </c>
      <c r="AN71" s="3">
        <f>F71*AF71</f>
        <v>0</v>
      </c>
      <c r="AO71" s="3" t="s">
        <v>164</v>
      </c>
      <c r="AP71" s="3" t="s">
        <v>165</v>
      </c>
      <c r="AQ71" s="13" t="s">
        <v>50</v>
      </c>
    </row>
    <row r="72" spans="1:43" ht="12.75" customHeight="1" x14ac:dyDescent="0.25">
      <c r="C72" s="16" t="s">
        <v>62</v>
      </c>
      <c r="D72" s="37">
        <v>0</v>
      </c>
      <c r="E72" s="37"/>
      <c r="F72" s="37"/>
      <c r="G72" s="37"/>
      <c r="H72" s="37"/>
      <c r="I72" s="37"/>
      <c r="J72" s="37"/>
      <c r="K72" s="37"/>
      <c r="L72" s="37"/>
      <c r="M72" s="37"/>
    </row>
    <row r="73" spans="1:43" x14ac:dyDescent="0.25">
      <c r="A73" s="1" t="s">
        <v>195</v>
      </c>
      <c r="B73" s="2" t="s">
        <v>39</v>
      </c>
      <c r="C73" s="2" t="s">
        <v>196</v>
      </c>
      <c r="D73" s="3" t="s">
        <v>197</v>
      </c>
      <c r="E73" s="3" t="s">
        <v>132</v>
      </c>
      <c r="F73" s="3">
        <v>3</v>
      </c>
      <c r="G73" s="3">
        <v>0</v>
      </c>
      <c r="H73" s="3">
        <f>F73*AE73</f>
        <v>0</v>
      </c>
      <c r="I73" s="3">
        <f>J73-H73</f>
        <v>0</v>
      </c>
      <c r="J73" s="3">
        <f>F73*G73</f>
        <v>0</v>
      </c>
      <c r="K73" s="3">
        <v>0</v>
      </c>
      <c r="L73" s="3">
        <f>F73*K73</f>
        <v>0</v>
      </c>
      <c r="N73" s="3">
        <v>1</v>
      </c>
      <c r="O73" s="3">
        <f>IF(N73=5,I73,0)</f>
        <v>0</v>
      </c>
      <c r="Z73" s="3">
        <f>IF(AD73=0,J73,0)</f>
        <v>0</v>
      </c>
      <c r="AA73" s="3">
        <f>IF(AD73=15,J73,0)</f>
        <v>0</v>
      </c>
      <c r="AB73" s="3">
        <f>IF(AD73=21,J73,0)</f>
        <v>0</v>
      </c>
      <c r="AD73" s="3">
        <v>21</v>
      </c>
      <c r="AE73" s="3">
        <f>G73*AG73</f>
        <v>0</v>
      </c>
      <c r="AF73" s="3">
        <f>G73*(1-AG73)</f>
        <v>0</v>
      </c>
      <c r="AG73" s="3">
        <v>1</v>
      </c>
      <c r="AM73" s="3">
        <f>F73*AE73</f>
        <v>0</v>
      </c>
      <c r="AN73" s="3">
        <f>F73*AF73</f>
        <v>0</v>
      </c>
      <c r="AO73" s="3" t="s">
        <v>164</v>
      </c>
      <c r="AP73" s="3" t="s">
        <v>165</v>
      </c>
      <c r="AQ73" s="13" t="s">
        <v>50</v>
      </c>
    </row>
    <row r="74" spans="1:43" ht="12.75" customHeight="1" x14ac:dyDescent="0.25">
      <c r="C74" s="16" t="s">
        <v>62</v>
      </c>
      <c r="D74" s="37" t="s">
        <v>198</v>
      </c>
      <c r="E74" s="37"/>
      <c r="F74" s="37"/>
      <c r="G74" s="37"/>
      <c r="H74" s="37"/>
      <c r="I74" s="37"/>
      <c r="J74" s="37"/>
      <c r="K74" s="37"/>
      <c r="L74" s="37"/>
      <c r="M74" s="37"/>
    </row>
    <row r="75" spans="1:43" x14ac:dyDescent="0.25">
      <c r="A75" s="1" t="s">
        <v>199</v>
      </c>
      <c r="B75" s="2" t="s">
        <v>39</v>
      </c>
      <c r="C75" s="2" t="s">
        <v>200</v>
      </c>
      <c r="D75" s="3" t="s">
        <v>201</v>
      </c>
      <c r="E75" s="3" t="s">
        <v>132</v>
      </c>
      <c r="F75" s="3">
        <v>1</v>
      </c>
      <c r="G75" s="3">
        <v>0</v>
      </c>
      <c r="H75" s="3">
        <f>F75*AE75</f>
        <v>0</v>
      </c>
      <c r="I75" s="3">
        <f>J75-H75</f>
        <v>0</v>
      </c>
      <c r="J75" s="3">
        <f>F75*G75</f>
        <v>0</v>
      </c>
      <c r="K75" s="3">
        <v>0</v>
      </c>
      <c r="L75" s="3">
        <f>F75*K75</f>
        <v>0</v>
      </c>
      <c r="N75" s="3">
        <v>1</v>
      </c>
      <c r="O75" s="3">
        <f>IF(N75=5,I75,0)</f>
        <v>0</v>
      </c>
      <c r="Z75" s="3">
        <f>IF(AD75=0,J75,0)</f>
        <v>0</v>
      </c>
      <c r="AA75" s="3">
        <f>IF(AD75=15,J75,0)</f>
        <v>0</v>
      </c>
      <c r="AB75" s="3">
        <f>IF(AD75=21,J75,0)</f>
        <v>0</v>
      </c>
      <c r="AD75" s="3">
        <v>21</v>
      </c>
      <c r="AE75" s="3">
        <f>G75*AG75</f>
        <v>0</v>
      </c>
      <c r="AF75" s="3">
        <f>G75*(1-AG75)</f>
        <v>0</v>
      </c>
      <c r="AG75" s="3">
        <v>1</v>
      </c>
      <c r="AM75" s="3">
        <f>F75*AE75</f>
        <v>0</v>
      </c>
      <c r="AN75" s="3">
        <f>F75*AF75</f>
        <v>0</v>
      </c>
      <c r="AO75" s="3" t="s">
        <v>164</v>
      </c>
      <c r="AP75" s="3" t="s">
        <v>165</v>
      </c>
      <c r="AQ75" s="13" t="s">
        <v>50</v>
      </c>
    </row>
    <row r="76" spans="1:43" ht="12.75" customHeight="1" x14ac:dyDescent="0.25">
      <c r="C76" s="16" t="s">
        <v>62</v>
      </c>
      <c r="D76" s="37" t="s">
        <v>202</v>
      </c>
      <c r="E76" s="37"/>
      <c r="F76" s="37"/>
      <c r="G76" s="37"/>
      <c r="H76" s="37"/>
      <c r="I76" s="37"/>
      <c r="J76" s="37"/>
      <c r="K76" s="37"/>
      <c r="L76" s="37"/>
      <c r="M76" s="37"/>
    </row>
    <row r="77" spans="1:43" x14ac:dyDescent="0.25">
      <c r="A77" s="1" t="s">
        <v>203</v>
      </c>
      <c r="B77" s="2" t="s">
        <v>39</v>
      </c>
      <c r="C77" s="2" t="s">
        <v>204</v>
      </c>
      <c r="D77" s="3" t="s">
        <v>205</v>
      </c>
      <c r="E77" s="3" t="s">
        <v>132</v>
      </c>
      <c r="F77" s="3">
        <v>1</v>
      </c>
      <c r="G77" s="3">
        <v>0</v>
      </c>
      <c r="H77" s="3">
        <f>F77*AE77</f>
        <v>0</v>
      </c>
      <c r="I77" s="3">
        <f>J77-H77</f>
        <v>0</v>
      </c>
      <c r="J77" s="3">
        <f>F77*G77</f>
        <v>0</v>
      </c>
      <c r="K77" s="3">
        <v>0</v>
      </c>
      <c r="L77" s="3">
        <f>F77*K77</f>
        <v>0</v>
      </c>
      <c r="N77" s="3">
        <v>1</v>
      </c>
      <c r="O77" s="3">
        <f>IF(N77=5,I77,0)</f>
        <v>0</v>
      </c>
      <c r="Z77" s="3">
        <f>IF(AD77=0,J77,0)</f>
        <v>0</v>
      </c>
      <c r="AA77" s="3">
        <f>IF(AD77=15,J77,0)</f>
        <v>0</v>
      </c>
      <c r="AB77" s="3">
        <f>IF(AD77=21,J77,0)</f>
        <v>0</v>
      </c>
      <c r="AD77" s="3">
        <v>21</v>
      </c>
      <c r="AE77" s="3">
        <f>G77*AG77</f>
        <v>0</v>
      </c>
      <c r="AF77" s="3">
        <f>G77*(1-AG77)</f>
        <v>0</v>
      </c>
      <c r="AG77" s="3">
        <v>1</v>
      </c>
      <c r="AM77" s="3">
        <f>F77*AE77</f>
        <v>0</v>
      </c>
      <c r="AN77" s="3">
        <f>F77*AF77</f>
        <v>0</v>
      </c>
      <c r="AO77" s="3" t="s">
        <v>164</v>
      </c>
      <c r="AP77" s="3" t="s">
        <v>165</v>
      </c>
      <c r="AQ77" s="13" t="s">
        <v>50</v>
      </c>
    </row>
    <row r="78" spans="1:43" ht="12.75" customHeight="1" x14ac:dyDescent="0.25">
      <c r="C78" s="16" t="s">
        <v>62</v>
      </c>
      <c r="D78" s="37" t="s">
        <v>133</v>
      </c>
      <c r="E78" s="37"/>
      <c r="F78" s="37"/>
      <c r="G78" s="37"/>
      <c r="H78" s="37"/>
      <c r="I78" s="37"/>
      <c r="J78" s="37"/>
      <c r="K78" s="37"/>
      <c r="L78" s="37"/>
      <c r="M78" s="37"/>
    </row>
    <row r="79" spans="1:43" x14ac:dyDescent="0.25">
      <c r="A79" s="1" t="s">
        <v>206</v>
      </c>
      <c r="B79" s="2" t="s">
        <v>39</v>
      </c>
      <c r="C79" s="2" t="s">
        <v>207</v>
      </c>
      <c r="D79" s="3" t="s">
        <v>208</v>
      </c>
      <c r="E79" s="3" t="s">
        <v>132</v>
      </c>
      <c r="F79" s="3">
        <v>1</v>
      </c>
      <c r="G79" s="3">
        <v>0</v>
      </c>
      <c r="H79" s="3">
        <f>F79*AE79</f>
        <v>0</v>
      </c>
      <c r="I79" s="3">
        <f>J79-H79</f>
        <v>0</v>
      </c>
      <c r="J79" s="3">
        <f>F79*G79</f>
        <v>0</v>
      </c>
      <c r="K79" s="3">
        <v>0</v>
      </c>
      <c r="L79" s="3">
        <f>F79*K79</f>
        <v>0</v>
      </c>
      <c r="N79" s="3">
        <v>1</v>
      </c>
      <c r="O79" s="3">
        <f>IF(N79=5,I79,0)</f>
        <v>0</v>
      </c>
      <c r="Z79" s="3">
        <f>IF(AD79=0,J79,0)</f>
        <v>0</v>
      </c>
      <c r="AA79" s="3">
        <f>IF(AD79=15,J79,0)</f>
        <v>0</v>
      </c>
      <c r="AB79" s="3">
        <f>IF(AD79=21,J79,0)</f>
        <v>0</v>
      </c>
      <c r="AD79" s="3">
        <v>21</v>
      </c>
      <c r="AE79" s="3">
        <f>G79*AG79</f>
        <v>0</v>
      </c>
      <c r="AF79" s="3">
        <f>G79*(1-AG79)</f>
        <v>0</v>
      </c>
      <c r="AG79" s="3">
        <v>1</v>
      </c>
      <c r="AM79" s="3">
        <f>F79*AE79</f>
        <v>0</v>
      </c>
      <c r="AN79" s="3">
        <f>F79*AF79</f>
        <v>0</v>
      </c>
      <c r="AO79" s="3" t="s">
        <v>164</v>
      </c>
      <c r="AP79" s="3" t="s">
        <v>165</v>
      </c>
      <c r="AQ79" s="13" t="s">
        <v>50</v>
      </c>
    </row>
    <row r="80" spans="1:43" x14ac:dyDescent="0.25">
      <c r="A80" s="1" t="s">
        <v>209</v>
      </c>
      <c r="B80" s="2" t="s">
        <v>39</v>
      </c>
      <c r="C80" s="2" t="s">
        <v>210</v>
      </c>
      <c r="D80" s="3" t="s">
        <v>211</v>
      </c>
      <c r="E80" s="3" t="s">
        <v>145</v>
      </c>
      <c r="F80" s="3">
        <v>20.100000000000001</v>
      </c>
      <c r="G80" s="3">
        <v>0</v>
      </c>
      <c r="H80" s="3">
        <f>F80*AE80</f>
        <v>0</v>
      </c>
      <c r="I80" s="3">
        <f>J80-H80</f>
        <v>0</v>
      </c>
      <c r="J80" s="3">
        <f>F80*G80</f>
        <v>0</v>
      </c>
      <c r="K80" s="3">
        <v>0</v>
      </c>
      <c r="L80" s="3">
        <f>F80*K80</f>
        <v>0</v>
      </c>
      <c r="N80" s="3">
        <v>1</v>
      </c>
      <c r="O80" s="3">
        <f>IF(N80=5,I80,0)</f>
        <v>0</v>
      </c>
      <c r="Z80" s="3">
        <f>IF(AD80=0,J80,0)</f>
        <v>0</v>
      </c>
      <c r="AA80" s="3">
        <f>IF(AD80=15,J80,0)</f>
        <v>0</v>
      </c>
      <c r="AB80" s="3">
        <f>IF(AD80=21,J80,0)</f>
        <v>0</v>
      </c>
      <c r="AD80" s="3">
        <v>21</v>
      </c>
      <c r="AE80" s="3">
        <f>G80*AG80</f>
        <v>0</v>
      </c>
      <c r="AF80" s="3">
        <f>G80*(1-AG80)</f>
        <v>0</v>
      </c>
      <c r="AG80" s="3">
        <v>1</v>
      </c>
      <c r="AM80" s="3">
        <f>F80*AE80</f>
        <v>0</v>
      </c>
      <c r="AN80" s="3">
        <f>F80*AF80</f>
        <v>0</v>
      </c>
      <c r="AO80" s="3" t="s">
        <v>164</v>
      </c>
      <c r="AP80" s="3" t="s">
        <v>165</v>
      </c>
      <c r="AQ80" s="13" t="s">
        <v>50</v>
      </c>
    </row>
    <row r="81" spans="1:43" x14ac:dyDescent="0.25">
      <c r="A81" s="1" t="s">
        <v>212</v>
      </c>
      <c r="B81" s="2" t="s">
        <v>39</v>
      </c>
      <c r="C81" s="2" t="s">
        <v>213</v>
      </c>
      <c r="D81" s="3" t="s">
        <v>214</v>
      </c>
      <c r="E81" s="3" t="s">
        <v>132</v>
      </c>
      <c r="F81" s="3">
        <v>1</v>
      </c>
      <c r="G81" s="3">
        <v>0</v>
      </c>
      <c r="H81" s="3">
        <f>F81*AE81</f>
        <v>0</v>
      </c>
      <c r="I81" s="3">
        <f>J81-H81</f>
        <v>0</v>
      </c>
      <c r="J81" s="3">
        <f>F81*G81</f>
        <v>0</v>
      </c>
      <c r="K81" s="3">
        <v>0</v>
      </c>
      <c r="L81" s="3">
        <f>F81*K81</f>
        <v>0</v>
      </c>
      <c r="N81" s="3">
        <v>1</v>
      </c>
      <c r="O81" s="3">
        <f>IF(N81=5,I81,0)</f>
        <v>0</v>
      </c>
      <c r="Z81" s="3">
        <f>IF(AD81=0,J81,0)</f>
        <v>0</v>
      </c>
      <c r="AA81" s="3">
        <f>IF(AD81=15,J81,0)</f>
        <v>0</v>
      </c>
      <c r="AB81" s="3">
        <f>IF(AD81=21,J81,0)</f>
        <v>0</v>
      </c>
      <c r="AD81" s="3">
        <v>21</v>
      </c>
      <c r="AE81" s="3">
        <f>G81*AG81</f>
        <v>0</v>
      </c>
      <c r="AF81" s="3">
        <f>G81*(1-AG81)</f>
        <v>0</v>
      </c>
      <c r="AG81" s="3">
        <v>1</v>
      </c>
      <c r="AM81" s="3">
        <f>F81*AE81</f>
        <v>0</v>
      </c>
      <c r="AN81" s="3">
        <f>F81*AF81</f>
        <v>0</v>
      </c>
      <c r="AO81" s="3" t="s">
        <v>164</v>
      </c>
      <c r="AP81" s="3" t="s">
        <v>165</v>
      </c>
      <c r="AQ81" s="13" t="s">
        <v>50</v>
      </c>
    </row>
    <row r="82" spans="1:43" x14ac:dyDescent="0.25">
      <c r="A82" s="17"/>
      <c r="B82" s="18"/>
      <c r="C82" s="18"/>
      <c r="D82" s="19"/>
      <c r="E82" s="19"/>
      <c r="F82" s="19"/>
      <c r="G82" s="19"/>
      <c r="H82" s="35" t="s">
        <v>215</v>
      </c>
      <c r="I82" s="35"/>
      <c r="J82" s="19">
        <f>J9+J12+J30+J33+J36+J39+J41+J43+J58</f>
        <v>0</v>
      </c>
      <c r="K82" s="19"/>
      <c r="L82" s="19"/>
      <c r="M82" s="19"/>
    </row>
    <row r="83" spans="1:43" x14ac:dyDescent="0.25">
      <c r="A83" s="20" t="s">
        <v>62</v>
      </c>
    </row>
    <row r="84" spans="1:43" x14ac:dyDescent="0.25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</row>
  </sheetData>
  <mergeCells count="53">
    <mergeCell ref="A1:M1"/>
    <mergeCell ref="A2:C2"/>
    <mergeCell ref="E2:F2"/>
    <mergeCell ref="G2:H2"/>
    <mergeCell ref="J2:M2"/>
    <mergeCell ref="A3:C3"/>
    <mergeCell ref="E3:F3"/>
    <mergeCell ref="G3:H3"/>
    <mergeCell ref="J3:M3"/>
    <mergeCell ref="A4:C4"/>
    <mergeCell ref="E4:F4"/>
    <mergeCell ref="G4:H4"/>
    <mergeCell ref="J4:M4"/>
    <mergeCell ref="A5:C5"/>
    <mergeCell ref="E5:F5"/>
    <mergeCell ref="G5:H5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1:M11"/>
    <mergeCell ref="D15:M15"/>
    <mergeCell ref="D17:M17"/>
    <mergeCell ref="D19:M19"/>
    <mergeCell ref="D21:M21"/>
    <mergeCell ref="D23:M23"/>
    <mergeCell ref="D25:M25"/>
    <mergeCell ref="D27:M27"/>
    <mergeCell ref="D29:M29"/>
    <mergeCell ref="D32:M32"/>
    <mergeCell ref="D35:M35"/>
    <mergeCell ref="D38:M38"/>
    <mergeCell ref="D45:M45"/>
    <mergeCell ref="D47:M47"/>
    <mergeCell ref="D50:M50"/>
    <mergeCell ref="D55:M55"/>
    <mergeCell ref="D57:M57"/>
    <mergeCell ref="D60:M60"/>
    <mergeCell ref="D61:M61"/>
    <mergeCell ref="D63:M63"/>
    <mergeCell ref="H82:I82"/>
    <mergeCell ref="A84:M84"/>
    <mergeCell ref="D70:M70"/>
    <mergeCell ref="D72:M72"/>
    <mergeCell ref="D74:M74"/>
    <mergeCell ref="D76:M76"/>
    <mergeCell ref="D78:M78"/>
  </mergeCells>
  <pageMargins left="0.70866141732283472" right="0.70866141732283472" top="0.74803149606299213" bottom="0.74803149606299213" header="0.51181102362204722" footer="0.51181102362204722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opLeftCell="A7" zoomScaleNormal="100" workbookViewId="0">
      <selection activeCell="K15" sqref="K15"/>
    </sheetView>
  </sheetViews>
  <sheetFormatPr defaultColWidth="8.6640625" defaultRowHeight="13.2" x14ac:dyDescent="0.25"/>
  <cols>
    <col min="1" max="1" width="9.109375" style="3" customWidth="1"/>
    <col min="2" max="2" width="12.88671875" style="3" customWidth="1"/>
    <col min="3" max="4" width="22.88671875" style="3" customWidth="1"/>
    <col min="5" max="5" width="14" style="3" customWidth="1"/>
    <col min="6" max="6" width="22.88671875" style="3" customWidth="1"/>
    <col min="7" max="7" width="9.109375" style="3" customWidth="1"/>
    <col min="8" max="8" width="12.88671875" style="3" customWidth="1"/>
    <col min="9" max="9" width="22.88671875" style="3" customWidth="1"/>
  </cols>
  <sheetData>
    <row r="1" spans="1:9" ht="30" customHeight="1" x14ac:dyDescent="0.25">
      <c r="A1" s="65" t="s">
        <v>216</v>
      </c>
      <c r="B1" s="65"/>
      <c r="C1" s="65"/>
      <c r="D1" s="65"/>
      <c r="E1" s="65"/>
      <c r="F1" s="65"/>
      <c r="G1" s="65"/>
      <c r="H1" s="65"/>
      <c r="I1" s="65"/>
    </row>
    <row r="2" spans="1:9" ht="25.5" customHeight="1" x14ac:dyDescent="0.25">
      <c r="A2" s="66" t="s">
        <v>1</v>
      </c>
      <c r="B2" s="66"/>
      <c r="C2" s="4" t="s">
        <v>254</v>
      </c>
      <c r="D2" s="4"/>
      <c r="E2" s="21" t="s">
        <v>3</v>
      </c>
      <c r="F2" s="21"/>
      <c r="G2" s="21"/>
      <c r="H2" s="21" t="s">
        <v>217</v>
      </c>
      <c r="I2" s="22"/>
    </row>
    <row r="3" spans="1:9" ht="25.5" customHeight="1" x14ac:dyDescent="0.25">
      <c r="A3" s="67" t="s">
        <v>4</v>
      </c>
      <c r="B3" s="67"/>
      <c r="C3" s="2" t="s">
        <v>5</v>
      </c>
      <c r="D3" s="2"/>
      <c r="E3" s="2" t="s">
        <v>7</v>
      </c>
      <c r="F3" s="2"/>
      <c r="G3" s="2"/>
      <c r="H3" s="2" t="s">
        <v>217</v>
      </c>
      <c r="I3" s="23"/>
    </row>
    <row r="4" spans="1:9" ht="25.5" customHeight="1" x14ac:dyDescent="0.25">
      <c r="A4" s="67" t="s">
        <v>8</v>
      </c>
      <c r="B4" s="67"/>
      <c r="C4" s="2" t="s">
        <v>9</v>
      </c>
      <c r="D4" s="2"/>
      <c r="E4" s="2" t="s">
        <v>11</v>
      </c>
      <c r="F4" s="2"/>
      <c r="G4" s="2"/>
      <c r="H4" s="2" t="s">
        <v>217</v>
      </c>
      <c r="I4" s="23"/>
    </row>
    <row r="5" spans="1:9" ht="25.5" customHeight="1" x14ac:dyDescent="0.25">
      <c r="A5" s="67" t="s">
        <v>6</v>
      </c>
      <c r="B5" s="67"/>
      <c r="C5" s="2"/>
      <c r="D5" s="2"/>
      <c r="E5" s="2" t="s">
        <v>10</v>
      </c>
      <c r="F5" s="2"/>
      <c r="G5" s="2"/>
      <c r="H5" s="2" t="s">
        <v>218</v>
      </c>
      <c r="I5" s="24">
        <v>39</v>
      </c>
    </row>
    <row r="6" spans="1:9" ht="25.5" customHeight="1" x14ac:dyDescent="0.25">
      <c r="A6" s="62" t="s">
        <v>12</v>
      </c>
      <c r="B6" s="62"/>
      <c r="C6" s="25"/>
      <c r="D6" s="25"/>
      <c r="E6" s="25" t="s">
        <v>14</v>
      </c>
      <c r="F6" s="25"/>
      <c r="G6" s="25"/>
      <c r="H6" s="25" t="s">
        <v>219</v>
      </c>
      <c r="I6" s="26"/>
    </row>
    <row r="7" spans="1:9" ht="25.5" customHeight="1" x14ac:dyDescent="0.25">
      <c r="A7" s="63" t="s">
        <v>220</v>
      </c>
      <c r="B7" s="63"/>
      <c r="C7" s="63"/>
      <c r="D7" s="63"/>
      <c r="E7" s="63"/>
      <c r="F7" s="63"/>
      <c r="G7" s="63"/>
      <c r="H7" s="63"/>
      <c r="I7" s="63"/>
    </row>
    <row r="8" spans="1:9" ht="25.5" customHeight="1" x14ac:dyDescent="0.25">
      <c r="A8" s="27" t="s">
        <v>221</v>
      </c>
      <c r="B8" s="64" t="s">
        <v>222</v>
      </c>
      <c r="C8" s="64"/>
      <c r="D8" s="27" t="s">
        <v>223</v>
      </c>
      <c r="E8" s="64" t="s">
        <v>224</v>
      </c>
      <c r="F8" s="64"/>
      <c r="G8" s="27" t="s">
        <v>225</v>
      </c>
      <c r="H8" s="64" t="s">
        <v>226</v>
      </c>
      <c r="I8" s="64"/>
    </row>
    <row r="9" spans="1:9" ht="15" x14ac:dyDescent="0.25">
      <c r="A9" s="61" t="s">
        <v>227</v>
      </c>
      <c r="B9" s="28" t="s">
        <v>228</v>
      </c>
      <c r="C9" s="29">
        <f>SUM('Stavební rozpočet'!R9:R81)</f>
        <v>0</v>
      </c>
      <c r="D9" s="60" t="s">
        <v>229</v>
      </c>
      <c r="E9" s="60"/>
      <c r="F9" s="29">
        <v>0</v>
      </c>
      <c r="G9" s="60" t="s">
        <v>230</v>
      </c>
      <c r="H9" s="60"/>
      <c r="I9" s="29">
        <v>0</v>
      </c>
    </row>
    <row r="10" spans="1:9" ht="15" x14ac:dyDescent="0.25">
      <c r="A10" s="61"/>
      <c r="B10" s="28" t="s">
        <v>27</v>
      </c>
      <c r="C10" s="29">
        <f>SUM('Stavební rozpočet'!S9:S81)</f>
        <v>0</v>
      </c>
      <c r="D10" s="60" t="s">
        <v>231</v>
      </c>
      <c r="E10" s="60"/>
      <c r="F10" s="29">
        <v>0</v>
      </c>
      <c r="G10" s="60" t="s">
        <v>232</v>
      </c>
      <c r="H10" s="60"/>
      <c r="I10" s="29">
        <v>0</v>
      </c>
    </row>
    <row r="11" spans="1:9" ht="15" x14ac:dyDescent="0.25">
      <c r="A11" s="61" t="s">
        <v>233</v>
      </c>
      <c r="B11" s="28" t="s">
        <v>228</v>
      </c>
      <c r="C11" s="29">
        <f>SUM('Stavební rozpočet'!T9:T81)</f>
        <v>0</v>
      </c>
      <c r="D11" s="60" t="s">
        <v>234</v>
      </c>
      <c r="E11" s="60"/>
      <c r="F11" s="29">
        <v>0</v>
      </c>
      <c r="G11" s="60" t="s">
        <v>235</v>
      </c>
      <c r="H11" s="60"/>
      <c r="I11" s="29">
        <v>0</v>
      </c>
    </row>
    <row r="12" spans="1:9" ht="15" x14ac:dyDescent="0.25">
      <c r="A12" s="61"/>
      <c r="B12" s="28" t="s">
        <v>27</v>
      </c>
      <c r="C12" s="29">
        <f>SUM('Stavební rozpočet'!U9:U81)</f>
        <v>0</v>
      </c>
      <c r="D12" s="60"/>
      <c r="E12" s="60"/>
      <c r="F12" s="29">
        <v>0</v>
      </c>
      <c r="G12" s="60" t="s">
        <v>236</v>
      </c>
      <c r="H12" s="60"/>
      <c r="I12" s="29">
        <v>0</v>
      </c>
    </row>
    <row r="13" spans="1:9" ht="15" x14ac:dyDescent="0.25">
      <c r="A13" s="61" t="s">
        <v>237</v>
      </c>
      <c r="B13" s="28" t="s">
        <v>228</v>
      </c>
      <c r="C13" s="29">
        <f>SUM('Stavební rozpočet'!V9:V81)</f>
        <v>0</v>
      </c>
      <c r="D13" s="60"/>
      <c r="E13" s="60"/>
      <c r="F13" s="29">
        <v>0</v>
      </c>
      <c r="G13" s="60" t="s">
        <v>238</v>
      </c>
      <c r="H13" s="60"/>
      <c r="I13" s="29">
        <v>0</v>
      </c>
    </row>
    <row r="14" spans="1:9" ht="15" x14ac:dyDescent="0.25">
      <c r="A14" s="61"/>
      <c r="B14" s="28" t="s">
        <v>27</v>
      </c>
      <c r="C14" s="29">
        <f>SUM('Stavební rozpočet'!W9:W81)</f>
        <v>0</v>
      </c>
      <c r="D14" s="60"/>
      <c r="E14" s="60"/>
      <c r="F14" s="29">
        <v>0</v>
      </c>
      <c r="G14" s="60" t="s">
        <v>239</v>
      </c>
      <c r="H14" s="60"/>
      <c r="I14" s="29">
        <v>0</v>
      </c>
    </row>
    <row r="15" spans="1:9" ht="15.6" x14ac:dyDescent="0.25">
      <c r="A15" s="59" t="s">
        <v>157</v>
      </c>
      <c r="B15" s="59"/>
      <c r="C15" s="29">
        <f>SUM('Stavební rozpočet'!X9:X81)</f>
        <v>0</v>
      </c>
      <c r="D15" s="60"/>
      <c r="E15" s="60"/>
      <c r="F15" s="29">
        <v>0</v>
      </c>
      <c r="G15" s="30"/>
      <c r="H15" s="28"/>
      <c r="I15" s="29"/>
    </row>
    <row r="16" spans="1:9" ht="15.6" x14ac:dyDescent="0.25">
      <c r="A16" s="59" t="s">
        <v>240</v>
      </c>
      <c r="B16" s="59"/>
      <c r="C16" s="29">
        <f>SUM('Stavební rozpočet'!P9:P81)</f>
        <v>0</v>
      </c>
      <c r="D16" s="60"/>
      <c r="E16" s="60"/>
      <c r="F16" s="29">
        <v>0</v>
      </c>
      <c r="G16" s="30"/>
      <c r="H16" s="28"/>
      <c r="I16" s="29"/>
    </row>
    <row r="17" spans="1:9" ht="15.6" x14ac:dyDescent="0.25">
      <c r="A17" s="59" t="s">
        <v>241</v>
      </c>
      <c r="B17" s="59"/>
      <c r="C17" s="29">
        <f>SUM(C9:C16)</f>
        <v>0</v>
      </c>
      <c r="D17" s="59" t="s">
        <v>242</v>
      </c>
      <c r="E17" s="59"/>
      <c r="F17" s="29">
        <f>SUM(F9:F16)</f>
        <v>0</v>
      </c>
      <c r="G17" s="59" t="s">
        <v>243</v>
      </c>
      <c r="H17" s="59"/>
      <c r="I17" s="29">
        <f>SUM(I9:I16)</f>
        <v>0</v>
      </c>
    </row>
    <row r="18" spans="1:9" ht="15.6" x14ac:dyDescent="0.25">
      <c r="A18" s="31"/>
      <c r="B18" s="31"/>
      <c r="C18" s="31"/>
      <c r="D18" s="59" t="s">
        <v>244</v>
      </c>
      <c r="E18" s="59"/>
      <c r="F18" s="29">
        <v>0</v>
      </c>
      <c r="G18" s="59" t="s">
        <v>245</v>
      </c>
      <c r="H18" s="59"/>
      <c r="I18" s="29">
        <v>0</v>
      </c>
    </row>
    <row r="19" spans="1:9" ht="15.6" x14ac:dyDescent="0.25">
      <c r="A19" s="31"/>
      <c r="B19" s="31"/>
      <c r="C19" s="31"/>
      <c r="D19" s="31"/>
      <c r="E19" s="31"/>
      <c r="F19" s="31"/>
      <c r="G19" s="32"/>
      <c r="H19" s="32"/>
      <c r="I19" s="31"/>
    </row>
    <row r="20" spans="1:9" ht="15.6" x14ac:dyDescent="0.25">
      <c r="A20" s="31"/>
      <c r="B20" s="31"/>
      <c r="C20" s="31"/>
      <c r="D20" s="31"/>
      <c r="E20" s="31"/>
      <c r="F20" s="31"/>
      <c r="G20" s="32"/>
      <c r="H20" s="32"/>
      <c r="I20" s="31"/>
    </row>
    <row r="21" spans="1:9" ht="15" x14ac:dyDescent="0.25">
      <c r="A21" s="31"/>
      <c r="B21" s="31"/>
      <c r="C21" s="31"/>
      <c r="D21" s="31"/>
      <c r="E21" s="31"/>
      <c r="F21" s="31"/>
      <c r="G21" s="31"/>
      <c r="H21" s="31"/>
      <c r="I21" s="31"/>
    </row>
    <row r="22" spans="1:9" ht="15.6" x14ac:dyDescent="0.25">
      <c r="A22" s="57" t="s">
        <v>246</v>
      </c>
      <c r="B22" s="57"/>
      <c r="C22" s="33">
        <f>SUM('Stavební rozpočet'!Z10:Z81)*(1-C18/100)</f>
        <v>0</v>
      </c>
      <c r="D22" s="31"/>
      <c r="E22" s="31"/>
      <c r="F22" s="31"/>
      <c r="G22" s="31"/>
      <c r="H22" s="31"/>
      <c r="I22" s="31"/>
    </row>
    <row r="23" spans="1:9" ht="15.6" x14ac:dyDescent="0.25">
      <c r="A23" s="57" t="s">
        <v>247</v>
      </c>
      <c r="B23" s="57"/>
      <c r="C23" s="33">
        <f>SUM('Stavební rozpočet'!AA10:AA81)*(1-C18/100)</f>
        <v>0</v>
      </c>
      <c r="D23" s="57" t="s">
        <v>248</v>
      </c>
      <c r="E23" s="57"/>
      <c r="F23" s="33">
        <f>ROUND(C23*(15/100),2)</f>
        <v>0</v>
      </c>
      <c r="G23" s="57" t="s">
        <v>249</v>
      </c>
      <c r="H23" s="57"/>
      <c r="I23" s="33">
        <f>SUM(C22:C24)</f>
        <v>0</v>
      </c>
    </row>
    <row r="24" spans="1:9" ht="15.6" x14ac:dyDescent="0.25">
      <c r="A24" s="57" t="s">
        <v>250</v>
      </c>
      <c r="B24" s="57"/>
      <c r="C24" s="33">
        <f>SUM('Stavební rozpočet'!AB10:AB81)*(1-C18/100)+(F17+I17+F18+I18+I19+I20)</f>
        <v>0</v>
      </c>
      <c r="D24" s="57" t="s">
        <v>251</v>
      </c>
      <c r="E24" s="57"/>
      <c r="F24" s="33">
        <f>ROUND(C24*(21/100),2)</f>
        <v>0</v>
      </c>
      <c r="G24" s="57" t="s">
        <v>252</v>
      </c>
      <c r="H24" s="57"/>
      <c r="I24" s="33">
        <f>F23+F24+I23</f>
        <v>0</v>
      </c>
    </row>
    <row r="25" spans="1:9" ht="15" x14ac:dyDescent="0.25">
      <c r="A25" s="31"/>
      <c r="B25" s="31"/>
      <c r="C25" s="31"/>
      <c r="D25" s="31"/>
      <c r="E25" s="31"/>
      <c r="F25" s="31"/>
      <c r="G25" s="31"/>
      <c r="H25" s="31"/>
      <c r="I25" s="31"/>
    </row>
    <row r="26" spans="1:9" ht="15" x14ac:dyDescent="0.25">
      <c r="A26" s="58" t="s">
        <v>7</v>
      </c>
      <c r="B26" s="58"/>
      <c r="C26" s="58"/>
      <c r="D26" s="58" t="s">
        <v>3</v>
      </c>
      <c r="E26" s="58"/>
      <c r="F26" s="58"/>
      <c r="G26" s="58" t="s">
        <v>11</v>
      </c>
      <c r="H26" s="58"/>
      <c r="I26" s="58"/>
    </row>
    <row r="27" spans="1:9" x14ac:dyDescent="0.25">
      <c r="A27" s="55"/>
      <c r="B27" s="55"/>
      <c r="C27" s="55"/>
      <c r="D27" s="55"/>
      <c r="E27" s="55"/>
      <c r="F27" s="55"/>
      <c r="G27" s="55"/>
      <c r="H27" s="55"/>
      <c r="I27" s="55"/>
    </row>
    <row r="28" spans="1:9" x14ac:dyDescent="0.25">
      <c r="A28" s="55"/>
      <c r="B28" s="55"/>
      <c r="C28" s="55"/>
      <c r="D28" s="55"/>
      <c r="E28" s="55"/>
      <c r="F28" s="55"/>
      <c r="G28" s="55"/>
      <c r="H28" s="55"/>
      <c r="I28" s="55"/>
    </row>
    <row r="29" spans="1:9" x14ac:dyDescent="0.25">
      <c r="A29" s="55"/>
      <c r="B29" s="55"/>
      <c r="C29" s="55"/>
      <c r="D29" s="55"/>
      <c r="E29" s="55"/>
      <c r="F29" s="55"/>
      <c r="G29" s="55"/>
      <c r="H29" s="55"/>
      <c r="I29" s="55"/>
    </row>
    <row r="30" spans="1:9" ht="15" x14ac:dyDescent="0.25">
      <c r="A30" s="56" t="s">
        <v>253</v>
      </c>
      <c r="B30" s="56"/>
      <c r="C30" s="56"/>
      <c r="D30" s="56" t="s">
        <v>253</v>
      </c>
      <c r="E30" s="56"/>
      <c r="F30" s="56"/>
      <c r="G30" s="56" t="s">
        <v>253</v>
      </c>
      <c r="H30" s="56"/>
      <c r="I30" s="56"/>
    </row>
    <row r="31" spans="1:9" ht="15" x14ac:dyDescent="0.25">
      <c r="A31" s="34" t="s">
        <v>62</v>
      </c>
      <c r="B31" s="31"/>
      <c r="C31" s="31"/>
      <c r="D31" s="31"/>
      <c r="E31" s="31"/>
      <c r="F31" s="31"/>
      <c r="G31" s="31"/>
      <c r="H31" s="31"/>
      <c r="I31" s="31"/>
    </row>
    <row r="32" spans="1:9" x14ac:dyDescent="0.25">
      <c r="A32" s="54"/>
      <c r="B32" s="54"/>
      <c r="C32" s="54"/>
      <c r="D32" s="54"/>
      <c r="E32" s="54"/>
      <c r="F32" s="54"/>
      <c r="G32" s="54"/>
      <c r="H32" s="54"/>
      <c r="I32" s="54"/>
    </row>
    <row r="33" spans="1:9" ht="15" x14ac:dyDescent="0.25">
      <c r="A33" s="31"/>
      <c r="B33" s="31"/>
      <c r="C33" s="31"/>
      <c r="D33" s="31"/>
      <c r="E33" s="31"/>
      <c r="F33" s="31"/>
      <c r="G33" s="31"/>
      <c r="H33" s="31"/>
      <c r="I33" s="31"/>
    </row>
    <row r="34" spans="1:9" ht="15" x14ac:dyDescent="0.25">
      <c r="A34" s="31"/>
      <c r="B34" s="31"/>
      <c r="C34" s="31"/>
      <c r="D34" s="31"/>
      <c r="E34" s="31"/>
      <c r="F34" s="31"/>
      <c r="G34" s="31"/>
      <c r="H34" s="31"/>
      <c r="I34" s="31"/>
    </row>
    <row r="35" spans="1:9" ht="15" x14ac:dyDescent="0.25">
      <c r="A35" s="31"/>
      <c r="B35" s="31"/>
      <c r="C35" s="31"/>
      <c r="D35" s="31"/>
      <c r="E35" s="31"/>
      <c r="F35" s="31"/>
      <c r="G35" s="31"/>
      <c r="H35" s="31"/>
      <c r="I35" s="31"/>
    </row>
  </sheetData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E8:F8"/>
    <mergeCell ref="H8:I8"/>
    <mergeCell ref="A9:A10"/>
    <mergeCell ref="D9:E9"/>
    <mergeCell ref="G9:H9"/>
    <mergeCell ref="D10:E10"/>
    <mergeCell ref="G10:H10"/>
    <mergeCell ref="A11:A12"/>
    <mergeCell ref="D11:E11"/>
    <mergeCell ref="G11:H11"/>
    <mergeCell ref="D12:E12"/>
    <mergeCell ref="G12:H12"/>
    <mergeCell ref="A13:A14"/>
    <mergeCell ref="D13:E13"/>
    <mergeCell ref="G13:H13"/>
    <mergeCell ref="D14:E14"/>
    <mergeCell ref="G14:H14"/>
    <mergeCell ref="A15:B15"/>
    <mergeCell ref="D15:E15"/>
    <mergeCell ref="A16:B16"/>
    <mergeCell ref="D16:E16"/>
    <mergeCell ref="A17:B17"/>
    <mergeCell ref="D17:E17"/>
    <mergeCell ref="G17:H17"/>
    <mergeCell ref="D18:E18"/>
    <mergeCell ref="G18:H18"/>
    <mergeCell ref="A22:B22"/>
    <mergeCell ref="A23:B23"/>
    <mergeCell ref="D23:E23"/>
    <mergeCell ref="G23:H23"/>
    <mergeCell ref="A24:B24"/>
    <mergeCell ref="D24:E24"/>
    <mergeCell ref="G24:H24"/>
    <mergeCell ref="A26:C26"/>
    <mergeCell ref="D26:F26"/>
    <mergeCell ref="G26:I26"/>
    <mergeCell ref="A32:I32"/>
    <mergeCell ref="A27:C29"/>
    <mergeCell ref="D27:F29"/>
    <mergeCell ref="G27:I29"/>
    <mergeCell ref="A30:C30"/>
    <mergeCell ref="D30:F30"/>
    <mergeCell ref="G30:I30"/>
  </mergeCells>
  <pageMargins left="0.70866141732283472" right="0.70866141732283472" top="0.74803149606299213" bottom="0.74803149606299213" header="0.51181102362204722" footer="0.51181102362204722"/>
  <pageSetup paperSize="9" scale="5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 ZELENÉ STEZKY III_4_UL. NAARDENSKÁ</dc:title>
  <dc:subject/>
  <dc:creator>Verlag Dashőfer, s.r.o.</dc:creator>
  <dc:description/>
  <cp:lastModifiedBy>Štěpančíková Taťána, Ing.</cp:lastModifiedBy>
  <cp:revision>1</cp:revision>
  <cp:lastPrinted>2023-10-24T10:41:42Z</cp:lastPrinted>
  <dcterms:created xsi:type="dcterms:W3CDTF">2023-08-22T09:16:05Z</dcterms:created>
  <dcterms:modified xsi:type="dcterms:W3CDTF">2024-07-25T09:05:00Z</dcterms:modified>
  <dc:language>cs-CZ</dc:language>
</cp:coreProperties>
</file>